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Dropbox\Documents\Voloviny\MoFo 2014\"/>
    </mc:Choice>
  </mc:AlternateContent>
  <bookViews>
    <workbookView xWindow="0" yWindow="0" windowWidth="28800" windowHeight="12435"/>
  </bookViews>
  <sheets>
    <sheet name="List1" sheetId="1" r:id="rId1"/>
    <sheet name="Lis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5" i="2" l="1"/>
  <c r="BV15" i="2"/>
  <c r="BT12" i="2"/>
  <c r="BS12" i="2"/>
  <c r="BQ20" i="2"/>
  <c r="BP20" i="2"/>
  <c r="BN33" i="2"/>
  <c r="BM33" i="2"/>
  <c r="BK16" i="2"/>
  <c r="BJ16" i="2"/>
  <c r="BH18" i="2"/>
  <c r="BG18" i="2"/>
  <c r="BE18" i="2"/>
  <c r="BD18" i="2"/>
  <c r="BB21" i="2"/>
  <c r="BA21" i="2"/>
  <c r="AY18" i="2"/>
  <c r="AX18" i="2"/>
  <c r="AV13" i="2"/>
  <c r="AU13" i="2"/>
  <c r="AS13" i="2"/>
  <c r="AR13" i="2"/>
  <c r="AP13" i="2"/>
  <c r="AO13" i="2"/>
  <c r="AM14" i="2"/>
  <c r="AL14" i="2"/>
  <c r="AJ32" i="2"/>
  <c r="AI32" i="2"/>
  <c r="AG30" i="2"/>
  <c r="AF30" i="2"/>
  <c r="AD20" i="2"/>
  <c r="AC20" i="2"/>
  <c r="AA12" i="2"/>
  <c r="Z12" i="2"/>
  <c r="X15" i="2"/>
  <c r="W15" i="2"/>
  <c r="U17" i="2"/>
  <c r="T17" i="2"/>
  <c r="R12" i="2"/>
  <c r="Q12" i="2"/>
  <c r="O20" i="2"/>
  <c r="N20" i="2"/>
  <c r="L27" i="2"/>
  <c r="K27" i="2"/>
  <c r="I27" i="2"/>
  <c r="H27" i="2"/>
  <c r="F28" i="2"/>
  <c r="C25" i="2"/>
  <c r="E28" i="2"/>
  <c r="B25" i="2"/>
</calcChain>
</file>

<file path=xl/sharedStrings.xml><?xml version="1.0" encoding="utf-8"?>
<sst xmlns="http://schemas.openxmlformats.org/spreadsheetml/2006/main" count="400" uniqueCount="318">
  <si>
    <t>Oblíbený seriál</t>
  </si>
  <si>
    <t>Oblíbený film</t>
  </si>
  <si>
    <t>Jmenujte matematika</t>
  </si>
  <si>
    <t>Nejhezčí číslo</t>
  </si>
  <si>
    <t>Nejpěknější funkce</t>
  </si>
  <si>
    <t>Uveďte nějakou permutaci posloupnosti (1,2,3)</t>
  </si>
  <si>
    <t>Jmenujte fyzika</t>
  </si>
  <si>
    <t>Nejhorší středoškolský předmět</t>
  </si>
  <si>
    <t>Jmenujte platónské těleso</t>
  </si>
  <si>
    <t>Oblíbené prvočíslo</t>
  </si>
  <si>
    <t>Oblíbená kapela/zpěvák/\ldots</t>
  </si>
  <si>
    <t>Oblíbená kniha</t>
  </si>
  <si>
    <t>Jmenujte řeckého boha</t>
  </si>
  <si>
    <t>Jmenujte kamaráda medvídka Pú</t>
  </si>
  <si>
    <t>Jmenujte divadelní hru Williama Shakespeara</t>
  </si>
  <si>
    <t>Jmenujte vědce, který dostal Nobelovu cenu</t>
  </si>
  <si>
    <t>Jmenujte postavu z Harryho Pottera, ale jinou než Harry Potter</t>
  </si>
  <si>
    <t>Jmenujte český večerníček</t>
  </si>
  <si>
    <t>Jmenujte film o cestování v čase</t>
  </si>
  <si>
    <t xml:space="preserve">Jmenujte něco, co se mění ze zeleného na oranžové </t>
  </si>
  <si>
    <t>Jmenujte postavu od Walta Disneyho</t>
  </si>
  <si>
    <t>Jmenujte oblíbenou hru</t>
  </si>
  <si>
    <t>Jmenujte jednoduchý stroj</t>
  </si>
  <si>
    <t>Jmenujte piráta</t>
  </si>
  <si>
    <t>Jmenujte alkoholický nápoj</t>
  </si>
  <si>
    <t>Počet</t>
  </si>
  <si>
    <t>Odpověď</t>
  </si>
  <si>
    <t>Miami Vice</t>
  </si>
  <si>
    <t>HIMYM</t>
  </si>
  <si>
    <t>TBBT</t>
  </si>
  <si>
    <t>Heroes</t>
  </si>
  <si>
    <t>Game of Thrones</t>
  </si>
  <si>
    <t>Friends</t>
  </si>
  <si>
    <t>Gossip Girl</t>
  </si>
  <si>
    <t>Futurama</t>
  </si>
  <si>
    <t>Akta X</t>
  </si>
  <si>
    <t>Žádný</t>
  </si>
  <si>
    <t>Večerníček</t>
  </si>
  <si>
    <t>Prizon Break</t>
  </si>
  <si>
    <t>Sherlock</t>
  </si>
  <si>
    <t>Red Dwarf</t>
  </si>
  <si>
    <t>Simpsons</t>
  </si>
  <si>
    <t>Hercule Poirot</t>
  </si>
  <si>
    <t>Death Note</t>
  </si>
  <si>
    <t>Archer</t>
  </si>
  <si>
    <t>Star Gate</t>
  </si>
  <si>
    <t>Shawshank Redemption</t>
  </si>
  <si>
    <t>Slunce seno …</t>
  </si>
  <si>
    <t>Bláznivá, zatracená láska (Crazy, stupid, love)</t>
  </si>
  <si>
    <t>Star Wars</t>
  </si>
  <si>
    <t>Vanilla Sky</t>
  </si>
  <si>
    <t>Dark Knight</t>
  </si>
  <si>
    <t>Shrek</t>
  </si>
  <si>
    <t>Monsters Inc.</t>
  </si>
  <si>
    <t>Matrix</t>
  </si>
  <si>
    <t>LotR</t>
  </si>
  <si>
    <t>Harry Potter</t>
  </si>
  <si>
    <t>Chronicle</t>
  </si>
  <si>
    <t>Merlin</t>
  </si>
  <si>
    <t>Žhavé výstřely (Hot shots!)</t>
  </si>
  <si>
    <t>South Park - peklo na zemi (Bigger, Longer &amp; Uncut)</t>
  </si>
  <si>
    <t>Čistá duše</t>
  </si>
  <si>
    <t>Bridget Jones</t>
  </si>
  <si>
    <t>K-Pax (Svět podle Prota)</t>
  </si>
  <si>
    <t>sweeney todd</t>
  </si>
  <si>
    <t>Lock, stock and two smoking barrels (Sbal prachy a vypadni)</t>
  </si>
  <si>
    <t>Pi</t>
  </si>
  <si>
    <t>Good Will Hunting</t>
  </si>
  <si>
    <t>Bourbaki</t>
  </si>
  <si>
    <t>Russel</t>
  </si>
  <si>
    <t>Gödel</t>
  </si>
  <si>
    <t>l'Hospital</t>
  </si>
  <si>
    <t>Heine</t>
  </si>
  <si>
    <t>Euler</t>
  </si>
  <si>
    <t>Riemann</t>
  </si>
  <si>
    <t>Bolzano</t>
  </si>
  <si>
    <t>Pythagoras</t>
  </si>
  <si>
    <t>Cantor</t>
  </si>
  <si>
    <t>Jarník</t>
  </si>
  <si>
    <t>Fermat</t>
  </si>
  <si>
    <t>Pick</t>
  </si>
  <si>
    <t>Gauss</t>
  </si>
  <si>
    <t>Erdös</t>
  </si>
  <si>
    <t>Cauchy</t>
  </si>
  <si>
    <t>Lagrange</t>
  </si>
  <si>
    <t>Cimrman</t>
  </si>
  <si>
    <t>Descartes</t>
  </si>
  <si>
    <t>Einstein</t>
  </si>
  <si>
    <t>Laplace</t>
  </si>
  <si>
    <t>Prvočíslo</t>
  </si>
  <si>
    <t>e</t>
  </si>
  <si>
    <t>Sinus</t>
  </si>
  <si>
    <t>e^x</t>
  </si>
  <si>
    <t>Konstantní</t>
  </si>
  <si>
    <t>Dirachova delta funkce</t>
  </si>
  <si>
    <t>Signum</t>
  </si>
  <si>
    <t>f(x)</t>
  </si>
  <si>
    <t>Jiná než matematická</t>
  </si>
  <si>
    <t>Spojitá</t>
  </si>
  <si>
    <t>Rieamannova</t>
  </si>
  <si>
    <t>Identita</t>
  </si>
  <si>
    <t>Hladká</t>
  </si>
  <si>
    <t>Lineární</t>
  </si>
  <si>
    <t>Rieamannova zeta funkce</t>
  </si>
  <si>
    <t>Bernoulli</t>
  </si>
  <si>
    <t>Newton</t>
  </si>
  <si>
    <t>Pascal</t>
  </si>
  <si>
    <t>Hawking</t>
  </si>
  <si>
    <t>Openheimer</t>
  </si>
  <si>
    <t>Feynman</t>
  </si>
  <si>
    <t>Rutherford</t>
  </si>
  <si>
    <t>Kirhoff</t>
  </si>
  <si>
    <t>Heisenberg</t>
  </si>
  <si>
    <t>Galileo</t>
  </si>
  <si>
    <t>D</t>
  </si>
  <si>
    <t>ZSV</t>
  </si>
  <si>
    <t>TV</t>
  </si>
  <si>
    <t>Z</t>
  </si>
  <si>
    <t>NJ</t>
  </si>
  <si>
    <t>Bi</t>
  </si>
  <si>
    <t>Ch</t>
  </si>
  <si>
    <t>Čj</t>
  </si>
  <si>
    <t>F</t>
  </si>
  <si>
    <t>4stěn</t>
  </si>
  <si>
    <t>6stěn</t>
  </si>
  <si>
    <t>8stěn</t>
  </si>
  <si>
    <t>12stěn</t>
  </si>
  <si>
    <t>20stěn</t>
  </si>
  <si>
    <t>Koule</t>
  </si>
  <si>
    <t>Metalica</t>
  </si>
  <si>
    <t>Piano Guys</t>
  </si>
  <si>
    <t>Nightwish</t>
  </si>
  <si>
    <t>Queen</t>
  </si>
  <si>
    <t>Red hot chilli peppers</t>
  </si>
  <si>
    <t>Glen Miller</t>
  </si>
  <si>
    <t>Beethoven</t>
  </si>
  <si>
    <t>Example</t>
  </si>
  <si>
    <t>U2</t>
  </si>
  <si>
    <t>Doors</t>
  </si>
  <si>
    <t>Pink Floyd</t>
  </si>
  <si>
    <t>Cranberries</t>
  </si>
  <si>
    <t>Mozart</t>
  </si>
  <si>
    <t>Humbuk</t>
  </si>
  <si>
    <t>Halloween</t>
  </si>
  <si>
    <t>Dvořák</t>
  </si>
  <si>
    <t>Bach</t>
  </si>
  <si>
    <t>Green Day</t>
  </si>
  <si>
    <t>UDG</t>
  </si>
  <si>
    <t>Beatles</t>
  </si>
  <si>
    <t>Kabát</t>
  </si>
  <si>
    <t>Kryl</t>
  </si>
  <si>
    <t>Jarred</t>
  </si>
  <si>
    <t>Van Canto</t>
  </si>
  <si>
    <t>Konec punku v Helsinkách</t>
  </si>
  <si>
    <t>Alenka v říši divů</t>
  </si>
  <si>
    <t>Saturnin</t>
  </si>
  <si>
    <t>Bible</t>
  </si>
  <si>
    <t>Eragon</t>
  </si>
  <si>
    <t>Night watch</t>
  </si>
  <si>
    <t>Hraničářův učeň</t>
  </si>
  <si>
    <t>Děmidovič</t>
  </si>
  <si>
    <t>Sylmarilion</t>
  </si>
  <si>
    <t>Hobbit</t>
  </si>
  <si>
    <t>Zaklínač</t>
  </si>
  <si>
    <t>Stopařův průvodce po galaxii</t>
  </si>
  <si>
    <t>Sofiina volba</t>
  </si>
  <si>
    <t>Honzíkova cesta</t>
  </si>
  <si>
    <t>Malý princ</t>
  </si>
  <si>
    <t>Digitální pevnost</t>
  </si>
  <si>
    <t>To snad nemyslíte vážně, pane Feynmane</t>
  </si>
  <si>
    <t>Jeden den</t>
  </si>
  <si>
    <t>Feynmanovy přednášky</t>
  </si>
  <si>
    <t>Zločin a trest</t>
  </si>
  <si>
    <t>Obraz Doriana Graye</t>
  </si>
  <si>
    <t>Zeměplocha</t>
  </si>
  <si>
    <t>Jak drahé je zdarma</t>
  </si>
  <si>
    <t>Dionýsos</t>
  </si>
  <si>
    <t>Zeus</t>
  </si>
  <si>
    <t>Ares</t>
  </si>
  <si>
    <t>Platon</t>
  </si>
  <si>
    <t>Apolon</t>
  </si>
  <si>
    <t>Posseidon</t>
  </si>
  <si>
    <t>Athena</t>
  </si>
  <si>
    <t>Hera</t>
  </si>
  <si>
    <t>Robin</t>
  </si>
  <si>
    <t>Iáček</t>
  </si>
  <si>
    <t>Prasátko</t>
  </si>
  <si>
    <t>Medvídek Pů</t>
  </si>
  <si>
    <t>Medvídek Qů</t>
  </si>
  <si>
    <t>Tygr</t>
  </si>
  <si>
    <t>Nevím</t>
  </si>
  <si>
    <t>Zkrocení zlé ženy</t>
  </si>
  <si>
    <t>Hamlet</t>
  </si>
  <si>
    <t>Romeo a Julie</t>
  </si>
  <si>
    <t>McBeth</t>
  </si>
  <si>
    <t>Mnoho povyku pro nic</t>
  </si>
  <si>
    <t>Sen noci svatojánské</t>
  </si>
  <si>
    <t>Othelo</t>
  </si>
  <si>
    <t>Seifert</t>
  </si>
  <si>
    <t>Nesh</t>
  </si>
  <si>
    <t>Wichterle</t>
  </si>
  <si>
    <t>Higgs</t>
  </si>
  <si>
    <t>McGonagall</t>
  </si>
  <si>
    <t>Hermiona</t>
  </si>
  <si>
    <t>Ron</t>
  </si>
  <si>
    <t>Hedvika</t>
  </si>
  <si>
    <t>Snape</t>
  </si>
  <si>
    <t>Voldemord</t>
  </si>
  <si>
    <t>S</t>
  </si>
  <si>
    <t>Sirius Black</t>
  </si>
  <si>
    <t>Draco Malfoy</t>
  </si>
  <si>
    <t>Dumbledore</t>
  </si>
  <si>
    <t>Fred Weasley</t>
  </si>
  <si>
    <t>Hagrid</t>
  </si>
  <si>
    <t>Chloupek</t>
  </si>
  <si>
    <t>Krakonoš</t>
  </si>
  <si>
    <t>Strýček Fido</t>
  </si>
  <si>
    <t>Hurvínek</t>
  </si>
  <si>
    <t>Maxipes fík</t>
  </si>
  <si>
    <t>Krteček</t>
  </si>
  <si>
    <t>Králíci z klobouku</t>
  </si>
  <si>
    <t>Pat a Mat</t>
  </si>
  <si>
    <t>Kosí bratři</t>
  </si>
  <si>
    <t>Jája a Pája</t>
  </si>
  <si>
    <t>Rákosníček</t>
  </si>
  <si>
    <t>Racochejl</t>
  </si>
  <si>
    <t>Štaflík a Špagetka</t>
  </si>
  <si>
    <t>Křemílek</t>
  </si>
  <si>
    <t>Broučci</t>
  </si>
  <si>
    <t>Zítra ráno vstanu a opařím se čajem</t>
  </si>
  <si>
    <t>Návrat do budoucnosti</t>
  </si>
  <si>
    <t>The Time Guardian</t>
  </si>
  <si>
    <t>Stroj Času</t>
  </si>
  <si>
    <t>Princ a já</t>
  </si>
  <si>
    <t>neznám</t>
  </si>
  <si>
    <t>To byl zítra flám</t>
  </si>
  <si>
    <t>Butterfly Effect</t>
  </si>
  <si>
    <t>Návštěvníci</t>
  </si>
  <si>
    <t>Click</t>
  </si>
  <si>
    <t>Cesta kolem svšta</t>
  </si>
  <si>
    <t>X-Man: future past</t>
  </si>
  <si>
    <t>Žába naložená ve formaldehydu v mixéru</t>
  </si>
  <si>
    <t>Pomeranč</t>
  </si>
  <si>
    <t>Tráva</t>
  </si>
  <si>
    <t>Listy</t>
  </si>
  <si>
    <t>Semafor</t>
  </si>
  <si>
    <t>Meruňka</t>
  </si>
  <si>
    <t>Modřina</t>
  </si>
  <si>
    <t>Barva</t>
  </si>
  <si>
    <t>Jablko</t>
  </si>
  <si>
    <t>Student před/po zkoušce</t>
  </si>
  <si>
    <t>LED dioda</t>
  </si>
  <si>
    <t>Jídelní lístek</t>
  </si>
  <si>
    <t>Mickey Mouse</t>
  </si>
  <si>
    <t>Strýček Skrblík</t>
  </si>
  <si>
    <t>Kačer Donald</t>
  </si>
  <si>
    <t>Goofy</t>
  </si>
  <si>
    <t>Popelka</t>
  </si>
  <si>
    <t>Sněhurka</t>
  </si>
  <si>
    <t>Rampa McKvák</t>
  </si>
  <si>
    <t>Pinokio</t>
  </si>
  <si>
    <t>Malá mořská víla</t>
  </si>
  <si>
    <t>Activity</t>
  </si>
  <si>
    <t>Karty</t>
  </si>
  <si>
    <t>Minesweeper</t>
  </si>
  <si>
    <t>Jagged Alience</t>
  </si>
  <si>
    <t>Age of Empires II</t>
  </si>
  <si>
    <t>Magic</t>
  </si>
  <si>
    <t>Assasin Creed</t>
  </si>
  <si>
    <t>Time's up</t>
  </si>
  <si>
    <t>Spider solietare</t>
  </si>
  <si>
    <t>Baldur's gate</t>
  </si>
  <si>
    <t>Člověče nezlob se</t>
  </si>
  <si>
    <t>WoW</t>
  </si>
  <si>
    <t>World thunder</t>
  </si>
  <si>
    <t>Dota</t>
  </si>
  <si>
    <t>Alhambra</t>
  </si>
  <si>
    <t>Dungeons and Dragons</t>
  </si>
  <si>
    <t>Šachy</t>
  </si>
  <si>
    <t>Beer pong</t>
  </si>
  <si>
    <t>Puzzle</t>
  </si>
  <si>
    <t>Star craft</t>
  </si>
  <si>
    <t>Go</t>
  </si>
  <si>
    <t>Dixit</t>
  </si>
  <si>
    <t>Carcassone</t>
  </si>
  <si>
    <t>Mafie</t>
  </si>
  <si>
    <t>Agricola</t>
  </si>
  <si>
    <t>Bang</t>
  </si>
  <si>
    <t>Kalkulačka</t>
  </si>
  <si>
    <t>Stroj času</t>
  </si>
  <si>
    <t>Kladka</t>
  </si>
  <si>
    <t>Páka</t>
  </si>
  <si>
    <t>Kladkostroj</t>
  </si>
  <si>
    <t>Mixér</t>
  </si>
  <si>
    <t>Kružítko</t>
  </si>
  <si>
    <t>Kolo</t>
  </si>
  <si>
    <t>Hodinky</t>
  </si>
  <si>
    <t>Turingův stroj</t>
  </si>
  <si>
    <t>Kladivo</t>
  </si>
  <si>
    <t>Nakloněná rovina</t>
  </si>
  <si>
    <t>Vrtule</t>
  </si>
  <si>
    <t>Otvírák</t>
  </si>
  <si>
    <t>Jack Sparrow</t>
  </si>
  <si>
    <t>Hook</t>
  </si>
  <si>
    <t>Arrr!</t>
  </si>
  <si>
    <t>Černá brada</t>
  </si>
  <si>
    <t>Pirát z 1000 pokladů</t>
  </si>
  <si>
    <t>Mojito</t>
  </si>
  <si>
    <t>Pivo</t>
  </si>
  <si>
    <t>Vodka</t>
  </si>
  <si>
    <t>Štrůdl</t>
  </si>
  <si>
    <t>Slivovice</t>
  </si>
  <si>
    <t>Víno</t>
  </si>
  <si>
    <t>Absinthe</t>
  </si>
  <si>
    <t>Zelená</t>
  </si>
  <si>
    <t>(Alpský) rum</t>
  </si>
  <si>
    <t>Heyrovský</t>
  </si>
  <si>
    <t>Bugs Bunny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</si>
</sst>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6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1" xfId="1" applyAlignment="1">
      <alignment horizontal="center"/>
    </xf>
    <xf numFmtId="0" fontId="1" fillId="0" borderId="0" xfId="1" applyBorder="1" applyAlignment="1">
      <alignment horizontal="center"/>
    </xf>
    <xf numFmtId="0" fontId="1" fillId="2" borderId="1" xfId="1" applyFill="1" applyAlignment="1">
      <alignment horizontal="center"/>
    </xf>
    <xf numFmtId="0" fontId="1" fillId="2" borderId="0" xfId="1" applyFill="1" applyBorder="1" applyAlignment="1">
      <alignment horizontal="center"/>
    </xf>
    <xf numFmtId="0" fontId="0" fillId="2" borderId="0" xfId="0" applyFill="1"/>
  </cellXfs>
  <cellStyles count="2">
    <cellStyle name="Nadpis 1" xfId="1" builtinId="16"/>
    <cellStyle name="Normální" xfId="0" builtinId="0"/>
  </cellStyles>
  <dxfs count="150">
    <dxf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 outline="0">
        <left/>
        <right/>
        <top/>
        <bottom/>
      </border>
    </dxf>
    <dxf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 outline="0">
        <left/>
        <right style="medium">
          <color indexed="64"/>
        </right>
        <top/>
        <bottom/>
      </border>
    </dxf>
    <dxf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 outline="0">
        <left/>
        <right style="medium">
          <color indexed="64"/>
        </right>
        <top/>
        <bottom/>
      </border>
    </dxf>
    <dxf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 outline="0">
        <left style="medium">
          <color indexed="64"/>
        </left>
        <right/>
        <top/>
        <bottom/>
      </border>
    </dxf>
    <dxf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border diagonalUp="0" diagonalDown="0" outline="0">
        <left/>
        <right style="medium">
          <color indexed="64"/>
        </right>
        <top/>
        <bottom/>
      </border>
    </dxf>
    <dxf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 outline="0">
        <left style="medium">
          <color indexed="64"/>
        </left>
        <right/>
        <top/>
        <bottom/>
      </border>
    </dxf>
    <dxf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border diagonalUp="0" diagonalDown="0" outline="0">
        <left/>
        <right style="medium">
          <color indexed="64"/>
        </right>
        <top/>
        <bottom/>
      </border>
    </dxf>
    <dxf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 outline="0">
        <left style="medium">
          <color indexed="64"/>
        </left>
        <right/>
        <top/>
        <bottom/>
      </border>
    </dxf>
    <dxf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border diagonalUp="0" diagonalDown="0" outline="0">
        <left/>
        <right style="medium">
          <color indexed="64"/>
        </right>
        <top/>
        <bottom/>
      </border>
    </dxf>
    <dxf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 outline="0">
        <left style="medium">
          <color indexed="64"/>
        </left>
        <right/>
        <top/>
        <bottom/>
      </border>
    </dxf>
    <dxf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border diagonalUp="0" diagonalDown="0" outline="0">
        <left/>
        <right style="medium">
          <color indexed="64"/>
        </right>
        <top/>
        <bottom/>
      </border>
    </dxf>
    <dxf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 outline="0">
        <left style="medium">
          <color indexed="64"/>
        </left>
        <right/>
        <top/>
        <bottom/>
      </border>
    </dxf>
    <dxf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border diagonalUp="0" diagonalDown="0" outline="0">
        <left/>
        <right style="medium">
          <color indexed="64"/>
        </right>
        <top/>
        <bottom/>
      </border>
    </dxf>
    <dxf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 outline="0">
        <left style="medium">
          <color indexed="64"/>
        </left>
        <right/>
        <top/>
        <bottom/>
      </border>
    </dxf>
    <dxf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border diagonalUp="0" diagonalDown="0" outline="0">
        <left/>
        <right style="medium">
          <color indexed="64"/>
        </right>
        <top/>
        <bottom/>
      </border>
    </dxf>
    <dxf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 outline="0">
        <left style="medium">
          <color indexed="64"/>
        </left>
        <right/>
        <top/>
        <bottom/>
      </border>
    </dxf>
    <dxf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border diagonalUp="0" diagonalDown="0" outline="0">
        <left/>
        <right style="medium">
          <color indexed="64"/>
        </right>
        <top/>
        <bottom/>
      </border>
    </dxf>
    <dxf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 outline="0">
        <left style="medium">
          <color indexed="64"/>
        </left>
        <right/>
        <top/>
        <bottom/>
      </border>
    </dxf>
    <dxf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border diagonalUp="0" diagonalDown="0" outline="0">
        <left/>
        <right style="medium">
          <color indexed="64"/>
        </right>
        <top/>
        <bottom/>
      </border>
    </dxf>
    <dxf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 outline="0">
        <left style="medium">
          <color indexed="64"/>
        </left>
        <right/>
        <top/>
        <bottom/>
      </border>
    </dxf>
    <dxf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border diagonalUp="0" diagonalDown="0" outline="0">
        <left/>
        <right style="medium">
          <color indexed="64"/>
        </right>
        <top/>
        <bottom/>
      </border>
    </dxf>
    <dxf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 outline="0">
        <left style="medium">
          <color indexed="64"/>
        </left>
        <right/>
        <top/>
        <bottom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 outline="0">
        <left/>
        <right style="medium">
          <color indexed="64"/>
        </right>
        <top/>
        <bottom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 outline="0">
        <left style="medium">
          <color indexed="64"/>
        </left>
        <right/>
        <top/>
        <bottom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 outline="0">
        <left/>
        <right style="medium">
          <color indexed="64"/>
        </right>
        <top/>
        <bottom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 outline="0">
        <left style="medium">
          <color indexed="64"/>
        </left>
        <right/>
        <top/>
        <bottom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 outline="0">
        <left/>
        <right style="medium">
          <color indexed="64"/>
        </right>
        <top/>
        <bottom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ulka1" displayName="Tabulka1" ref="B5:C25" totalsRowCount="1" headerRowDxfId="149" tableBorderDxfId="148">
  <autoFilter ref="B5:C24"/>
  <sortState ref="B6:C24">
    <sortCondition descending="1" ref="B5:B25"/>
  </sortState>
  <tableColumns count="2">
    <tableColumn id="1" name="Počet" totalsRowFunction="sum" dataDxfId="147" totalsRowDxfId="146"/>
    <tableColumn id="2" name="Odpověď" totalsRowFunction="count" dataDxfId="145" totalsRowDxfId="144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id="10" name="Tabulka1345681011" displayName="Tabulka1345681011" ref="AC5:AD20" totalsRowCount="1" headerRowDxfId="95" tableBorderDxfId="94">
  <autoFilter ref="AC5:AD19"/>
  <sortState ref="AC6:AD19">
    <sortCondition descending="1" ref="AC5:AC19"/>
  </sortState>
  <tableColumns count="2">
    <tableColumn id="1" name="Počet" totalsRowFunction="sum" dataDxfId="93" totalsRowDxfId="92"/>
    <tableColumn id="2" name="Odpověď" totalsRowFunction="count" dataDxfId="91" totalsRowDxfId="90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id="11" name="Tabulka1345681012" displayName="Tabulka1345681012" ref="AF5:AG30" totalsRowCount="1" headerRowDxfId="89" tableBorderDxfId="88">
  <autoFilter ref="AF5:AG29"/>
  <sortState ref="AF6:AG11">
    <sortCondition descending="1" ref="AF5:AF11"/>
  </sortState>
  <tableColumns count="2">
    <tableColumn id="1" name="Počet" totalsRowFunction="sum" dataDxfId="87" totalsRowDxfId="86"/>
    <tableColumn id="2" name="Odpověď" totalsRowFunction="count" dataDxfId="85" totalsRowDxfId="84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id="12" name="Tabulka134568101213" displayName="Tabulka134568101213" ref="AI5:AJ32" totalsRowCount="1" headerRowDxfId="83" tableBorderDxfId="82">
  <autoFilter ref="AI5:AJ31"/>
  <sortState ref="AI6:AJ31">
    <sortCondition descending="1" ref="AI5:AI31"/>
  </sortState>
  <tableColumns count="2">
    <tableColumn id="1" name="Počet" totalsRowFunction="sum" dataDxfId="81" totalsRowDxfId="80"/>
    <tableColumn id="2" name="Odpověď" totalsRowFunction="count" dataDxfId="79" totalsRowDxfId="78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id="13" name="Tabulka134568101114" displayName="Tabulka134568101114" ref="AL5:AM14" totalsRowCount="1" headerRowDxfId="77" tableBorderDxfId="76">
  <autoFilter ref="AL5:AM13"/>
  <sortState ref="AL6:AM13">
    <sortCondition descending="1" ref="AL5:AL13"/>
  </sortState>
  <tableColumns count="2">
    <tableColumn id="1" name="Počet" totalsRowFunction="sum" dataDxfId="75" totalsRowDxfId="74"/>
    <tableColumn id="2" name="Odpověď" totalsRowFunction="count" dataDxfId="73" totalsRowDxfId="72"/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id="14" name="Tabulka134568101215" displayName="Tabulka134568101215" ref="AO5:AP13" totalsRowCount="1" headerRowDxfId="71" tableBorderDxfId="70">
  <autoFilter ref="AO5:AP12"/>
  <sortState ref="AO6:AP12">
    <sortCondition descending="1" ref="AO5:AO12"/>
  </sortState>
  <tableColumns count="2">
    <tableColumn id="1" name="Počet" totalsRowFunction="sum" dataDxfId="69" totalsRowDxfId="68"/>
    <tableColumn id="2" name="Odpověď" totalsRowFunction="count" dataDxfId="67" totalsRowDxfId="66"/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id="15" name="Tabulka13456810121516" displayName="Tabulka13456810121516" ref="AR5:AS13" totalsRowCount="1" headerRowDxfId="65" tableBorderDxfId="64">
  <autoFilter ref="AR5:AS12"/>
  <sortState ref="AR6:AS12">
    <sortCondition descending="1" ref="AR5:AR12"/>
  </sortState>
  <tableColumns count="2">
    <tableColumn id="1" name="Počet" totalsRowFunction="sum" dataDxfId="63" totalsRowDxfId="62"/>
    <tableColumn id="2" name="Odpověď" totalsRowFunction="count" dataDxfId="61" totalsRowDxfId="60"/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id="16" name="Tabulka1345681012151617" displayName="Tabulka1345681012151617" ref="AU5:AV13" totalsRowCount="1" headerRowDxfId="59" tableBorderDxfId="58">
  <autoFilter ref="AU5:AV12"/>
  <sortState ref="AU6:AV18">
    <sortCondition descending="1" ref="AU5:AU18"/>
  </sortState>
  <tableColumns count="2">
    <tableColumn id="1" name="Počet" totalsRowFunction="sum" dataDxfId="57" totalsRowDxfId="3"/>
    <tableColumn id="2" name="Odpověď" totalsRowFunction="count" dataDxfId="56" totalsRowDxfId="2"/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id="17" name="Tabulka134568101215161718" displayName="Tabulka134568101215161718" ref="AX5:AY18" totalsRowCount="1" headerRowDxfId="55" tableBorderDxfId="54">
  <autoFilter ref="AX5:AY17"/>
  <sortState ref="AX6:AY17">
    <sortCondition descending="1" ref="AX5:AX17"/>
  </sortState>
  <tableColumns count="2">
    <tableColumn id="1" name="Počet" totalsRowFunction="sum" dataDxfId="53" totalsRowDxfId="52"/>
    <tableColumn id="2" name="Odpověď" totalsRowFunction="count" dataDxfId="51" totalsRowDxfId="50"/>
  </tableColumns>
  <tableStyleInfo name="TableStyleLight9" showFirstColumn="0" showLastColumn="0" showRowStripes="1" showColumnStripes="0"/>
</table>
</file>

<file path=xl/tables/table18.xml><?xml version="1.0" encoding="utf-8"?>
<table xmlns="http://schemas.openxmlformats.org/spreadsheetml/2006/main" id="18" name="Tabulka13456810121516171819" displayName="Tabulka13456810121516171819" ref="BA5:BB21" totalsRowCount="1" headerRowDxfId="49" tableBorderDxfId="48">
  <autoFilter ref="BA5:BB20"/>
  <sortState ref="BA6:BB20">
    <sortCondition descending="1" ref="BA5:BA20"/>
  </sortState>
  <tableColumns count="2">
    <tableColumn id="1" name="Počet" totalsRowFunction="sum" dataDxfId="47" totalsRowDxfId="46"/>
    <tableColumn id="2" name="Odpověď" totalsRowFunction="count" dataDxfId="45" totalsRowDxfId="44"/>
  </tableColumns>
  <tableStyleInfo name="TableStyleLight9" showFirstColumn="0" showLastColumn="0" showRowStripes="1" showColumnStripes="0"/>
</table>
</file>

<file path=xl/tables/table19.xml><?xml version="1.0" encoding="utf-8"?>
<table xmlns="http://schemas.openxmlformats.org/spreadsheetml/2006/main" id="19" name="Tabulka1345681012151617181920" displayName="Tabulka1345681012151617181920" ref="BD5:BE18" totalsRowCount="1" headerRowDxfId="43" tableBorderDxfId="42">
  <autoFilter ref="BD5:BE17"/>
  <sortState ref="BD6:BE17">
    <sortCondition descending="1" ref="BD5:BD17"/>
  </sortState>
  <tableColumns count="2">
    <tableColumn id="1" name="Počet" totalsRowFunction="sum" dataDxfId="41" totalsRowDxfId="40"/>
    <tableColumn id="2" name="Odpověď" totalsRowFunction="count" dataDxfId="39" totalsRowDxfId="3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Tabulka13" displayName="Tabulka13" ref="E5:F28" totalsRowCount="1" headerRowDxfId="143" tableBorderDxfId="142">
  <autoFilter ref="E5:F27"/>
  <sortState ref="E6:F27">
    <sortCondition descending="1" ref="E5:E27"/>
  </sortState>
  <tableColumns count="2">
    <tableColumn id="1" name="Počet" totalsRowFunction="sum" dataDxfId="141" totalsRowDxfId="140"/>
    <tableColumn id="2" name="Odpověď" totalsRowFunction="count" dataDxfId="139" totalsRowDxfId="138"/>
  </tableColumns>
  <tableStyleInfo name="TableStyleLight9" showFirstColumn="0" showLastColumn="0" showRowStripes="1" showColumnStripes="0"/>
</table>
</file>

<file path=xl/tables/table20.xml><?xml version="1.0" encoding="utf-8"?>
<table xmlns="http://schemas.openxmlformats.org/spreadsheetml/2006/main" id="20" name="Tabulka134568101215161718192021" displayName="Tabulka134568101215161718192021" ref="BG5:BH18" totalsRowCount="1" headerRowDxfId="37" tableBorderDxfId="36">
  <autoFilter ref="BG5:BH17"/>
  <sortState ref="BG6:BH17">
    <sortCondition descending="1" ref="BG5:BG17"/>
  </sortState>
  <tableColumns count="2">
    <tableColumn id="1" name="Počet" totalsRowFunction="sum" dataDxfId="35" totalsRowDxfId="34"/>
    <tableColumn id="2" name="Odpověď" totalsRowFunction="count" dataDxfId="33" totalsRowDxfId="32"/>
  </tableColumns>
  <tableStyleInfo name="TableStyleLight9" showFirstColumn="0" showLastColumn="0" showRowStripes="1" showColumnStripes="0"/>
</table>
</file>

<file path=xl/tables/table21.xml><?xml version="1.0" encoding="utf-8"?>
<table xmlns="http://schemas.openxmlformats.org/spreadsheetml/2006/main" id="21" name="Tabulka13456810121516171819202122" displayName="Tabulka13456810121516171819202122" ref="BJ5:BK16" totalsRowCount="1" headerRowDxfId="31" tableBorderDxfId="30">
  <autoFilter ref="BJ5:BK15"/>
  <sortState ref="BJ6:BK15">
    <sortCondition descending="1" ref="BJ5:BJ15"/>
  </sortState>
  <tableColumns count="2">
    <tableColumn id="1" name="Počet" totalsRowFunction="sum" dataDxfId="29" totalsRowDxfId="1"/>
    <tableColumn id="2" name="Odpověď" totalsRowFunction="count" dataDxfId="28" totalsRowDxfId="0"/>
  </tableColumns>
  <tableStyleInfo name="TableStyleLight9" showFirstColumn="0" showLastColumn="0" showRowStripes="1" showColumnStripes="0"/>
</table>
</file>

<file path=xl/tables/table22.xml><?xml version="1.0" encoding="utf-8"?>
<table xmlns="http://schemas.openxmlformats.org/spreadsheetml/2006/main" id="22" name="Tabulka1345681012151617181920212223" displayName="Tabulka1345681012151617181920212223" ref="BM5:BN33" totalsRowCount="1" headerRowDxfId="27" tableBorderDxfId="26">
  <autoFilter ref="BM5:BN32"/>
  <sortState ref="BM6:BN32">
    <sortCondition descending="1" ref="BM5:BM32"/>
  </sortState>
  <tableColumns count="2">
    <tableColumn id="1" name="Počet" totalsRowFunction="sum" dataDxfId="25" totalsRowDxfId="24"/>
    <tableColumn id="2" name="Odpověď" totalsRowFunction="count" dataDxfId="23" totalsRowDxfId="22"/>
  </tableColumns>
  <tableStyleInfo name="TableStyleLight9" showFirstColumn="0" showLastColumn="0" showRowStripes="1" showColumnStripes="0"/>
</table>
</file>

<file path=xl/tables/table23.xml><?xml version="1.0" encoding="utf-8"?>
<table xmlns="http://schemas.openxmlformats.org/spreadsheetml/2006/main" id="23" name="Tabulka134568101215161718192021222324" displayName="Tabulka134568101215161718192021222324" ref="BP5:BQ20" totalsRowCount="1" headerRowDxfId="21" tableBorderDxfId="20">
  <autoFilter ref="BP5:BQ19"/>
  <sortState ref="BP6:BQ19">
    <sortCondition descending="1" ref="BP5:BP19"/>
  </sortState>
  <tableColumns count="2">
    <tableColumn id="1" name="Počet" totalsRowFunction="sum" dataDxfId="19" totalsRowDxfId="18"/>
    <tableColumn id="2" name="Odpověď" totalsRowFunction="count" dataDxfId="17" totalsRowDxfId="16"/>
  </tableColumns>
  <tableStyleInfo name="TableStyleLight9" showFirstColumn="0" showLastColumn="0" showRowStripes="1" showColumnStripes="0"/>
</table>
</file>

<file path=xl/tables/table24.xml><?xml version="1.0" encoding="utf-8"?>
<table xmlns="http://schemas.openxmlformats.org/spreadsheetml/2006/main" id="24" name="Tabulka13456810121516171819202122232425" displayName="Tabulka13456810121516171819202122232425" ref="BS5:BT12" totalsRowCount="1" headerRowDxfId="15" tableBorderDxfId="14">
  <autoFilter ref="BS5:BT11"/>
  <sortState ref="BS6:BT11">
    <sortCondition descending="1" ref="BS5:BS11"/>
  </sortState>
  <tableColumns count="2">
    <tableColumn id="1" name="Počet" totalsRowFunction="sum" dataDxfId="13" totalsRowDxfId="12"/>
    <tableColumn id="2" name="Odpověď" totalsRowFunction="count" dataDxfId="11" totalsRowDxfId="10"/>
  </tableColumns>
  <tableStyleInfo name="TableStyleLight9" showFirstColumn="0" showLastColumn="0" showRowStripes="1" showColumnStripes="0"/>
</table>
</file>

<file path=xl/tables/table25.xml><?xml version="1.0" encoding="utf-8"?>
<table xmlns="http://schemas.openxmlformats.org/spreadsheetml/2006/main" id="25" name="Tabulka1345681012151617181920212223242526" displayName="Tabulka1345681012151617181920212223242526" ref="BV5:BW15" totalsRowCount="1" headerRowDxfId="9" tableBorderDxfId="8">
  <autoFilter ref="BV5:BW14"/>
  <sortState ref="BV6:BW14">
    <sortCondition descending="1" ref="BV5:BV14"/>
  </sortState>
  <tableColumns count="2">
    <tableColumn id="1" name="Počet" totalsRowFunction="sum" dataDxfId="7" totalsRowDxfId="5"/>
    <tableColumn id="2" name="Odpověď" totalsRowFunction="count" dataDxfId="6" totalsRowDxfId="4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Tabulka134" displayName="Tabulka134" ref="H5:I27" totalsRowCount="1" headerRowDxfId="137" tableBorderDxfId="136">
  <autoFilter ref="H5:I26"/>
  <sortState ref="H6:I26">
    <sortCondition descending="1" ref="H5:H26"/>
  </sortState>
  <tableColumns count="2">
    <tableColumn id="1" name="Počet" totalsRowFunction="sum" dataDxfId="135" totalsRowDxfId="134"/>
    <tableColumn id="2" name="Odpověď" totalsRowFunction="count" dataDxfId="133" totalsRowDxfId="132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Tabulka1345" displayName="Tabulka1345" ref="K5:L27" totalsRowCount="1" headerRowDxfId="131" tableBorderDxfId="130">
  <autoFilter ref="K5:L26"/>
  <sortState ref="K6:L26">
    <sortCondition descending="1" ref="K5:K26"/>
  </sortState>
  <tableColumns count="2">
    <tableColumn id="1" name="Počet" totalsRowFunction="sum" dataDxfId="129" totalsRowDxfId="128"/>
    <tableColumn id="2" name="Odpověď" totalsRowFunction="count" dataDxfId="127" totalsRowDxfId="126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Tabulka13456" displayName="Tabulka13456" ref="N5:O20" totalsRowCount="1" headerRowDxfId="125" tableBorderDxfId="124">
  <autoFilter ref="N5:O19"/>
  <sortState ref="N6:O19">
    <sortCondition descending="1" ref="N5:N19"/>
  </sortState>
  <tableColumns count="2">
    <tableColumn id="1" name="Počet" totalsRowFunction="sum" dataDxfId="123" totalsRowDxfId="122"/>
    <tableColumn id="2" name="Odpověď" totalsRowFunction="count" dataDxfId="121" totalsRowDxfId="120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ulka13457" displayName="Tabulka13457" ref="Q5:R12" totalsRowCount="1" headerRowDxfId="119" tableBorderDxfId="118">
  <autoFilter ref="Q5:R11"/>
  <sortState ref="Q6:R11">
    <sortCondition descending="1" ref="Q5:Q11"/>
  </sortState>
  <tableColumns count="2">
    <tableColumn id="1" name="Počet" totalsRowFunction="sum" dataDxfId="117" totalsRowDxfId="116"/>
    <tableColumn id="2" name="Odpověď" totalsRowFunction="count" dataDxfId="115" totalsRowDxfId="114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7" name="Tabulka134568" displayName="Tabulka134568" ref="T5:U17" totalsRowCount="1" headerRowDxfId="113" tableBorderDxfId="112">
  <autoFilter ref="T5:U16"/>
  <sortState ref="T6:U19">
    <sortCondition descending="1" ref="T5:T19"/>
  </sortState>
  <tableColumns count="2">
    <tableColumn id="1" name="Počet" totalsRowFunction="sum" dataDxfId="111" totalsRowDxfId="110"/>
    <tableColumn id="2" name="Odpověď" totalsRowFunction="count" dataDxfId="109" totalsRowDxfId="108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8" name="Tabulka1345689" displayName="Tabulka1345689" ref="W5:X15" totalsRowCount="1" headerRowDxfId="107" tableBorderDxfId="106">
  <autoFilter ref="W5:X14"/>
  <sortState ref="W6:X14">
    <sortCondition descending="1" ref="W5:W14"/>
  </sortState>
  <tableColumns count="2">
    <tableColumn id="1" name="Počet" totalsRowFunction="sum" dataDxfId="105" totalsRowDxfId="104"/>
    <tableColumn id="2" name="Odpověď" totalsRowFunction="count" dataDxfId="103" totalsRowDxfId="102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id="9" name="Tabulka13456810" displayName="Tabulka13456810" ref="Z5:AA12" totalsRowCount="1" headerRowDxfId="101" tableBorderDxfId="100">
  <autoFilter ref="Z5:AA11"/>
  <sortState ref="Z6:AA11">
    <sortCondition descending="1" ref="Z5:Z11"/>
  </sortState>
  <tableColumns count="2">
    <tableColumn id="1" name="Počet" totalsRowFunction="sum" dataDxfId="99" totalsRowDxfId="98"/>
    <tableColumn id="2" name="Odpověď" totalsRowFunction="count" dataDxfId="97" totalsRowDxfId="96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tabSelected="1" workbookViewId="0">
      <selection activeCell="A10" sqref="A10"/>
    </sheetView>
  </sheetViews>
  <sheetFormatPr defaultRowHeight="15" x14ac:dyDescent="0.25"/>
  <cols>
    <col min="1" max="1" width="57.42578125" bestFit="1" customWidth="1"/>
  </cols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s="14" t="s">
        <v>6</v>
      </c>
    </row>
    <row r="8" spans="1:1" x14ac:dyDescent="0.25">
      <c r="A8" s="14" t="s">
        <v>7</v>
      </c>
    </row>
    <row r="9" spans="1:1" x14ac:dyDescent="0.25">
      <c r="A9" t="s">
        <v>8</v>
      </c>
    </row>
    <row r="10" spans="1:1" x14ac:dyDescent="0.25">
      <c r="A10" s="14" t="s">
        <v>9</v>
      </c>
    </row>
    <row r="11" spans="1:1" x14ac:dyDescent="0.25">
      <c r="A11" t="s">
        <v>10</v>
      </c>
    </row>
    <row r="12" spans="1:1" x14ac:dyDescent="0.25">
      <c r="A12" t="s">
        <v>11</v>
      </c>
    </row>
    <row r="13" spans="1:1" x14ac:dyDescent="0.25">
      <c r="A13" s="14" t="s">
        <v>12</v>
      </c>
    </row>
    <row r="14" spans="1:1" x14ac:dyDescent="0.25">
      <c r="A14" t="s">
        <v>13</v>
      </c>
    </row>
    <row r="15" spans="1:1" x14ac:dyDescent="0.25">
      <c r="A15" s="14" t="s">
        <v>14</v>
      </c>
    </row>
    <row r="16" spans="1:1" x14ac:dyDescent="0.25">
      <c r="A16" s="14" t="s">
        <v>15</v>
      </c>
    </row>
    <row r="17" spans="1:1" x14ac:dyDescent="0.25">
      <c r="A17" s="14" t="s">
        <v>16</v>
      </c>
    </row>
    <row r="18" spans="1:1" x14ac:dyDescent="0.25">
      <c r="A18" s="14" t="s">
        <v>17</v>
      </c>
    </row>
    <row r="19" spans="1:1" x14ac:dyDescent="0.25">
      <c r="A19" t="s">
        <v>18</v>
      </c>
    </row>
    <row r="20" spans="1:1" x14ac:dyDescent="0.25">
      <c r="A20" s="14" t="s">
        <v>19</v>
      </c>
    </row>
    <row r="21" spans="1:1" x14ac:dyDescent="0.25">
      <c r="A21" s="14" t="s">
        <v>20</v>
      </c>
    </row>
    <row r="22" spans="1:1" x14ac:dyDescent="0.25">
      <c r="A22" t="s">
        <v>21</v>
      </c>
    </row>
    <row r="23" spans="1:1" x14ac:dyDescent="0.25">
      <c r="A23" s="14" t="s">
        <v>22</v>
      </c>
    </row>
    <row r="24" spans="1:1" x14ac:dyDescent="0.25">
      <c r="A24" t="s">
        <v>23</v>
      </c>
    </row>
    <row r="25" spans="1:1" x14ac:dyDescent="0.25">
      <c r="A25" s="14" t="s">
        <v>24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W37"/>
  <sheetViews>
    <sheetView zoomScale="55" zoomScaleNormal="55" workbookViewId="0">
      <selection activeCell="BT6" sqref="BS6:BT11"/>
    </sheetView>
  </sheetViews>
  <sheetFormatPr defaultRowHeight="15" x14ac:dyDescent="0.25"/>
  <cols>
    <col min="2" max="2" width="11.5703125" bestFit="1" customWidth="1"/>
    <col min="3" max="3" width="16.140625" bestFit="1" customWidth="1"/>
    <col min="6" max="6" width="54.7109375" bestFit="1" customWidth="1"/>
    <col min="9" max="9" width="19.28515625" customWidth="1"/>
    <col min="10" max="10" width="9.28515625" customWidth="1"/>
    <col min="11" max="11" width="8.28515625" bestFit="1" customWidth="1"/>
    <col min="12" max="12" width="23.7109375" customWidth="1"/>
    <col min="15" max="15" width="24" bestFit="1" customWidth="1"/>
    <col min="18" max="18" width="51.5703125" customWidth="1"/>
    <col min="21" max="21" width="13.42578125" customWidth="1"/>
    <col min="24" max="24" width="36.7109375" customWidth="1"/>
    <col min="27" max="27" width="29.7109375" customWidth="1"/>
    <col min="30" max="30" width="29" customWidth="1"/>
    <col min="33" max="33" width="35.42578125" customWidth="1"/>
    <col min="36" max="36" width="38.5703125" bestFit="1" customWidth="1"/>
    <col min="39" max="39" width="25.85546875" customWidth="1"/>
    <col min="42" max="42" width="34.28515625" customWidth="1"/>
    <col min="45" max="45" width="51.85546875" customWidth="1"/>
    <col min="48" max="48" width="46.5703125" customWidth="1"/>
    <col min="51" max="51" width="75.7109375" customWidth="1"/>
    <col min="54" max="54" width="46.140625" customWidth="1"/>
    <col min="57" max="57" width="43.140625" customWidth="1"/>
    <col min="60" max="60" width="57.140625" customWidth="1"/>
    <col min="63" max="63" width="38" customWidth="1"/>
    <col min="66" max="66" width="33.7109375" customWidth="1"/>
    <col min="69" max="69" width="28" customWidth="1"/>
    <col min="72" max="72" width="27.85546875" customWidth="1"/>
    <col min="75" max="75" width="28.42578125" customWidth="1"/>
  </cols>
  <sheetData>
    <row r="3" spans="1:75" ht="12" customHeight="1" x14ac:dyDescent="0.25"/>
    <row r="4" spans="1:75" ht="20.25" thickBot="1" x14ac:dyDescent="0.35">
      <c r="B4" s="10" t="s">
        <v>0</v>
      </c>
      <c r="C4" s="10"/>
      <c r="E4" s="10" t="s">
        <v>1</v>
      </c>
      <c r="F4" s="10"/>
      <c r="H4" s="10" t="s">
        <v>2</v>
      </c>
      <c r="I4" s="10"/>
      <c r="K4" s="10" t="s">
        <v>3</v>
      </c>
      <c r="L4" s="10"/>
      <c r="N4" s="10" t="s">
        <v>4</v>
      </c>
      <c r="O4" s="10"/>
      <c r="Q4" s="10" t="s">
        <v>5</v>
      </c>
      <c r="R4" s="10"/>
      <c r="T4" s="12" t="s">
        <v>6</v>
      </c>
      <c r="U4" s="12"/>
      <c r="W4" s="12" t="s">
        <v>7</v>
      </c>
      <c r="X4" s="12"/>
      <c r="Z4" s="10" t="s">
        <v>8</v>
      </c>
      <c r="AA4" s="10"/>
      <c r="AC4" s="12" t="s">
        <v>9</v>
      </c>
      <c r="AD4" s="12"/>
      <c r="AF4" s="10" t="s">
        <v>10</v>
      </c>
      <c r="AG4" s="10"/>
      <c r="AI4" s="10" t="s">
        <v>11</v>
      </c>
      <c r="AJ4" s="10"/>
      <c r="AL4" s="12" t="s">
        <v>12</v>
      </c>
      <c r="AM4" s="13"/>
      <c r="AO4" s="10" t="s">
        <v>13</v>
      </c>
      <c r="AP4" s="11"/>
      <c r="AR4" s="12" t="s">
        <v>14</v>
      </c>
      <c r="AS4" s="13"/>
      <c r="AU4" s="12" t="s">
        <v>15</v>
      </c>
      <c r="AV4" s="13"/>
      <c r="AX4" s="12" t="s">
        <v>16</v>
      </c>
      <c r="AY4" s="13"/>
      <c r="BA4" s="12" t="s">
        <v>17</v>
      </c>
      <c r="BB4" s="13"/>
      <c r="BD4" s="10" t="s">
        <v>18</v>
      </c>
      <c r="BE4" s="11"/>
      <c r="BG4" s="12" t="s">
        <v>19</v>
      </c>
      <c r="BH4" s="13"/>
      <c r="BJ4" s="12" t="s">
        <v>20</v>
      </c>
      <c r="BK4" s="13"/>
      <c r="BM4" s="10" t="s">
        <v>21</v>
      </c>
      <c r="BN4" s="11"/>
      <c r="BP4" s="12" t="s">
        <v>22</v>
      </c>
      <c r="BQ4" s="13"/>
      <c r="BS4" s="10" t="s">
        <v>23</v>
      </c>
      <c r="BT4" s="11"/>
      <c r="BV4" s="12" t="s">
        <v>24</v>
      </c>
      <c r="BW4" s="13"/>
    </row>
    <row r="5" spans="1:75" ht="15.75" thickTop="1" x14ac:dyDescent="0.25">
      <c r="B5" s="4" t="s">
        <v>25</v>
      </c>
      <c r="C5" s="5" t="s">
        <v>26</v>
      </c>
      <c r="E5" s="4" t="s">
        <v>25</v>
      </c>
      <c r="F5" s="5" t="s">
        <v>26</v>
      </c>
      <c r="H5" s="4" t="s">
        <v>25</v>
      </c>
      <c r="I5" s="5" t="s">
        <v>26</v>
      </c>
      <c r="K5" s="4" t="s">
        <v>25</v>
      </c>
      <c r="L5" s="5" t="s">
        <v>26</v>
      </c>
      <c r="N5" s="4" t="s">
        <v>25</v>
      </c>
      <c r="O5" s="5" t="s">
        <v>26</v>
      </c>
      <c r="Q5" s="4" t="s">
        <v>25</v>
      </c>
      <c r="R5" s="5" t="s">
        <v>26</v>
      </c>
      <c r="T5" s="4" t="s">
        <v>25</v>
      </c>
      <c r="U5" s="5" t="s">
        <v>26</v>
      </c>
      <c r="W5" s="4" t="s">
        <v>25</v>
      </c>
      <c r="X5" s="5" t="s">
        <v>26</v>
      </c>
      <c r="Z5" s="4" t="s">
        <v>25</v>
      </c>
      <c r="AA5" s="5" t="s">
        <v>26</v>
      </c>
      <c r="AC5" s="4" t="s">
        <v>25</v>
      </c>
      <c r="AD5" s="5" t="s">
        <v>26</v>
      </c>
      <c r="AF5" s="4" t="s">
        <v>25</v>
      </c>
      <c r="AG5" s="5" t="s">
        <v>26</v>
      </c>
      <c r="AI5" s="4" t="s">
        <v>25</v>
      </c>
      <c r="AJ5" s="5" t="s">
        <v>26</v>
      </c>
      <c r="AL5" s="4" t="s">
        <v>25</v>
      </c>
      <c r="AM5" s="1" t="s">
        <v>26</v>
      </c>
      <c r="AO5" s="6" t="s">
        <v>25</v>
      </c>
      <c r="AP5" s="1" t="s">
        <v>26</v>
      </c>
      <c r="AR5" s="6" t="s">
        <v>25</v>
      </c>
      <c r="AS5" s="1" t="s">
        <v>26</v>
      </c>
      <c r="AU5" s="6" t="s">
        <v>25</v>
      </c>
      <c r="AV5" s="1" t="s">
        <v>26</v>
      </c>
      <c r="AX5" s="6" t="s">
        <v>25</v>
      </c>
      <c r="AY5" s="1" t="s">
        <v>26</v>
      </c>
      <c r="BA5" s="6" t="s">
        <v>25</v>
      </c>
      <c r="BB5" s="1" t="s">
        <v>26</v>
      </c>
      <c r="BD5" s="6" t="s">
        <v>25</v>
      </c>
      <c r="BE5" s="1" t="s">
        <v>26</v>
      </c>
      <c r="BG5" s="6" t="s">
        <v>25</v>
      </c>
      <c r="BH5" s="1" t="s">
        <v>26</v>
      </c>
      <c r="BJ5" s="6" t="s">
        <v>25</v>
      </c>
      <c r="BK5" s="1" t="s">
        <v>26</v>
      </c>
      <c r="BM5" s="6" t="s">
        <v>25</v>
      </c>
      <c r="BN5" s="1" t="s">
        <v>26</v>
      </c>
      <c r="BP5" s="6" t="s">
        <v>25</v>
      </c>
      <c r="BQ5" s="1" t="s">
        <v>26</v>
      </c>
      <c r="BS5" s="6" t="s">
        <v>25</v>
      </c>
      <c r="BT5" s="1" t="s">
        <v>26</v>
      </c>
      <c r="BV5" s="6" t="s">
        <v>25</v>
      </c>
      <c r="BW5" s="1" t="s">
        <v>26</v>
      </c>
    </row>
    <row r="6" spans="1:75" x14ac:dyDescent="0.25">
      <c r="B6" s="4">
        <v>6</v>
      </c>
      <c r="C6" s="5" t="s">
        <v>29</v>
      </c>
      <c r="E6" s="4">
        <v>4</v>
      </c>
      <c r="F6" s="5" t="s">
        <v>49</v>
      </c>
      <c r="H6" s="4">
        <v>4</v>
      </c>
      <c r="I6" s="5" t="s">
        <v>73</v>
      </c>
      <c r="K6" s="4">
        <v>5</v>
      </c>
      <c r="L6" s="7" t="s">
        <v>66</v>
      </c>
      <c r="N6" s="4">
        <v>11</v>
      </c>
      <c r="O6" s="7" t="s">
        <v>92</v>
      </c>
      <c r="Q6" s="4">
        <v>16</v>
      </c>
      <c r="R6" s="7">
        <v>123</v>
      </c>
      <c r="T6" s="4">
        <v>10</v>
      </c>
      <c r="U6" s="7" t="s">
        <v>87</v>
      </c>
      <c r="W6" s="4">
        <v>9</v>
      </c>
      <c r="X6" s="7" t="s">
        <v>115</v>
      </c>
      <c r="Z6" s="4">
        <v>9</v>
      </c>
      <c r="AA6" s="7" t="s">
        <v>123</v>
      </c>
      <c r="AC6" s="4">
        <v>7</v>
      </c>
      <c r="AD6" s="7">
        <v>2</v>
      </c>
      <c r="AF6" s="4">
        <v>3</v>
      </c>
      <c r="AG6" s="7" t="s">
        <v>129</v>
      </c>
      <c r="AI6" s="4">
        <v>3</v>
      </c>
      <c r="AJ6" s="7" t="s">
        <v>56</v>
      </c>
      <c r="AL6" s="4">
        <v>19</v>
      </c>
      <c r="AM6" s="9" t="s">
        <v>177</v>
      </c>
      <c r="AO6">
        <v>17</v>
      </c>
      <c r="AP6" s="2" t="s">
        <v>185</v>
      </c>
      <c r="AR6" s="6">
        <v>12</v>
      </c>
      <c r="AS6" s="2" t="s">
        <v>193</v>
      </c>
      <c r="AU6">
        <v>13</v>
      </c>
      <c r="AV6" s="2" t="s">
        <v>87</v>
      </c>
      <c r="AX6" s="6">
        <v>16</v>
      </c>
      <c r="AY6" s="2" t="s">
        <v>203</v>
      </c>
      <c r="BA6">
        <v>7</v>
      </c>
      <c r="BB6" s="2" t="s">
        <v>219</v>
      </c>
      <c r="BD6" s="6">
        <v>16</v>
      </c>
      <c r="BE6" s="2" t="s">
        <v>230</v>
      </c>
      <c r="BG6" s="6">
        <v>13</v>
      </c>
      <c r="BH6" s="2" t="s">
        <v>242</v>
      </c>
      <c r="BJ6">
        <v>16</v>
      </c>
      <c r="BK6" s="2" t="s">
        <v>253</v>
      </c>
      <c r="BM6" s="6">
        <v>3</v>
      </c>
      <c r="BN6" s="9" t="s">
        <v>272</v>
      </c>
      <c r="BP6" s="6">
        <v>8</v>
      </c>
      <c r="BQ6" s="2" t="s">
        <v>291</v>
      </c>
      <c r="BS6" s="6">
        <v>26</v>
      </c>
      <c r="BT6" s="2" t="s">
        <v>302</v>
      </c>
      <c r="BV6" s="6">
        <v>18</v>
      </c>
      <c r="BW6" s="9" t="s">
        <v>308</v>
      </c>
    </row>
    <row r="7" spans="1:75" x14ac:dyDescent="0.25">
      <c r="B7" s="4">
        <v>3</v>
      </c>
      <c r="C7" s="5" t="s">
        <v>31</v>
      </c>
      <c r="E7" s="4">
        <v>3</v>
      </c>
      <c r="F7" s="5" t="s">
        <v>55</v>
      </c>
      <c r="H7" s="4">
        <v>3</v>
      </c>
      <c r="I7" s="5" t="s">
        <v>83</v>
      </c>
      <c r="K7" s="4">
        <v>4</v>
      </c>
      <c r="L7" s="7">
        <v>6</v>
      </c>
      <c r="N7" s="4">
        <v>4</v>
      </c>
      <c r="O7" s="7" t="s">
        <v>93</v>
      </c>
      <c r="Q7" s="4">
        <v>10</v>
      </c>
      <c r="R7" s="7">
        <v>321</v>
      </c>
      <c r="T7" s="4">
        <v>9</v>
      </c>
      <c r="U7" s="7" t="s">
        <v>105</v>
      </c>
      <c r="W7" s="4">
        <v>7</v>
      </c>
      <c r="X7" s="7" t="s">
        <v>114</v>
      </c>
      <c r="Z7" s="4">
        <v>9</v>
      </c>
      <c r="AA7" s="7" t="s">
        <v>124</v>
      </c>
      <c r="AC7" s="4">
        <v>4</v>
      </c>
      <c r="AD7" s="7">
        <v>7</v>
      </c>
      <c r="AF7" s="4">
        <v>2</v>
      </c>
      <c r="AG7" s="7" t="s">
        <v>130</v>
      </c>
      <c r="AI7" s="4">
        <v>2</v>
      </c>
      <c r="AJ7" s="7" t="s">
        <v>156</v>
      </c>
      <c r="AL7" s="4">
        <v>3</v>
      </c>
      <c r="AM7" s="9" t="s">
        <v>178</v>
      </c>
      <c r="AO7">
        <v>7</v>
      </c>
      <c r="AP7" s="2" t="s">
        <v>186</v>
      </c>
      <c r="AR7">
        <v>9</v>
      </c>
      <c r="AS7" s="2" t="s">
        <v>192</v>
      </c>
      <c r="AU7" s="6">
        <v>5</v>
      </c>
      <c r="AV7" s="2" t="s">
        <v>199</v>
      </c>
      <c r="AX7" s="6">
        <v>4</v>
      </c>
      <c r="AY7" s="2" t="s">
        <v>204</v>
      </c>
      <c r="BA7">
        <v>4</v>
      </c>
      <c r="BB7" s="2" t="s">
        <v>215</v>
      </c>
      <c r="BD7" s="6">
        <v>2</v>
      </c>
      <c r="BE7" s="9" t="s">
        <v>236</v>
      </c>
      <c r="BG7">
        <v>3</v>
      </c>
      <c r="BH7" s="2" t="s">
        <v>244</v>
      </c>
      <c r="BJ7">
        <v>6</v>
      </c>
      <c r="BK7" s="2" t="s">
        <v>255</v>
      </c>
      <c r="BM7">
        <v>2</v>
      </c>
      <c r="BN7" s="2" t="s">
        <v>262</v>
      </c>
      <c r="BP7">
        <v>4</v>
      </c>
      <c r="BQ7" s="2" t="s">
        <v>290</v>
      </c>
      <c r="BS7" s="6">
        <v>2</v>
      </c>
      <c r="BT7" s="9" t="s">
        <v>303</v>
      </c>
      <c r="BV7">
        <v>4</v>
      </c>
      <c r="BW7" s="2" t="s">
        <v>315</v>
      </c>
    </row>
    <row r="8" spans="1:75" x14ac:dyDescent="0.25">
      <c r="B8" s="4">
        <v>3</v>
      </c>
      <c r="C8" s="5" t="s">
        <v>41</v>
      </c>
      <c r="E8" s="4">
        <v>2</v>
      </c>
      <c r="F8" s="5" t="s">
        <v>61</v>
      </c>
      <c r="H8" s="4">
        <v>3</v>
      </c>
      <c r="I8" s="5" t="s">
        <v>84</v>
      </c>
      <c r="K8" s="4">
        <v>3</v>
      </c>
      <c r="L8" s="7">
        <v>42</v>
      </c>
      <c r="N8" s="4">
        <v>4</v>
      </c>
      <c r="O8" s="7" t="s">
        <v>91</v>
      </c>
      <c r="Q8" s="4">
        <v>2</v>
      </c>
      <c r="R8" s="7">
        <v>213</v>
      </c>
      <c r="T8" s="4">
        <v>5</v>
      </c>
      <c r="U8" s="7" t="s">
        <v>109</v>
      </c>
      <c r="W8" s="4">
        <v>4</v>
      </c>
      <c r="X8" s="7" t="s">
        <v>116</v>
      </c>
      <c r="Z8" s="4">
        <v>4</v>
      </c>
      <c r="AA8" s="7" t="s">
        <v>126</v>
      </c>
      <c r="AC8" s="4">
        <v>3</v>
      </c>
      <c r="AD8" s="7">
        <v>3</v>
      </c>
      <c r="AF8" s="4">
        <v>1</v>
      </c>
      <c r="AG8" s="7" t="s">
        <v>131</v>
      </c>
      <c r="AI8" s="4">
        <v>2</v>
      </c>
      <c r="AJ8" s="7" t="s">
        <v>157</v>
      </c>
      <c r="AL8" s="4">
        <v>3</v>
      </c>
      <c r="AM8" s="9" t="s">
        <v>182</v>
      </c>
      <c r="AO8">
        <v>2</v>
      </c>
      <c r="AP8" s="2" t="s">
        <v>190</v>
      </c>
      <c r="AR8">
        <v>6</v>
      </c>
      <c r="AS8" s="2" t="s">
        <v>191</v>
      </c>
      <c r="AU8">
        <v>4</v>
      </c>
      <c r="AV8" s="2" t="s">
        <v>109</v>
      </c>
      <c r="AX8" s="6">
        <v>2</v>
      </c>
      <c r="AY8" s="9" t="s">
        <v>210</v>
      </c>
      <c r="BA8" s="6">
        <v>4</v>
      </c>
      <c r="BB8" s="2" t="s">
        <v>218</v>
      </c>
      <c r="BD8" s="6">
        <v>2</v>
      </c>
      <c r="BE8" s="2" t="s">
        <v>232</v>
      </c>
      <c r="BG8" s="6">
        <v>3</v>
      </c>
      <c r="BH8" s="2" t="s">
        <v>245</v>
      </c>
      <c r="BJ8" s="6">
        <v>3</v>
      </c>
      <c r="BK8" s="2" t="s">
        <v>254</v>
      </c>
      <c r="BM8" s="6">
        <v>2</v>
      </c>
      <c r="BN8" s="9" t="s">
        <v>287</v>
      </c>
      <c r="BP8" s="6">
        <v>4</v>
      </c>
      <c r="BQ8" s="9" t="s">
        <v>295</v>
      </c>
      <c r="BS8">
        <v>1</v>
      </c>
      <c r="BT8" s="2" t="s">
        <v>304</v>
      </c>
      <c r="BV8">
        <v>3</v>
      </c>
      <c r="BW8" s="2" t="s">
        <v>311</v>
      </c>
    </row>
    <row r="9" spans="1:75" x14ac:dyDescent="0.25">
      <c r="B9" s="4">
        <v>2</v>
      </c>
      <c r="C9" s="5" t="s">
        <v>32</v>
      </c>
      <c r="E9" s="4">
        <v>2</v>
      </c>
      <c r="F9" s="5" t="s">
        <v>46</v>
      </c>
      <c r="H9" s="4">
        <v>2</v>
      </c>
      <c r="I9" s="5" t="s">
        <v>75</v>
      </c>
      <c r="K9" s="4">
        <v>3</v>
      </c>
      <c r="L9" s="7">
        <v>69</v>
      </c>
      <c r="N9" s="4">
        <v>3</v>
      </c>
      <c r="O9" s="7" t="s">
        <v>95</v>
      </c>
      <c r="Q9" s="4">
        <v>1</v>
      </c>
      <c r="R9" s="7">
        <v>132</v>
      </c>
      <c r="T9" s="4">
        <v>2</v>
      </c>
      <c r="U9" s="7" t="s">
        <v>104</v>
      </c>
      <c r="W9" s="4">
        <v>4</v>
      </c>
      <c r="X9" s="7" t="s">
        <v>117</v>
      </c>
      <c r="Z9" s="4">
        <v>4</v>
      </c>
      <c r="AA9" s="7" t="s">
        <v>127</v>
      </c>
      <c r="AC9" s="4">
        <v>3</v>
      </c>
      <c r="AD9" s="7">
        <v>5</v>
      </c>
      <c r="AF9" s="4">
        <v>1</v>
      </c>
      <c r="AG9" s="7" t="s">
        <v>132</v>
      </c>
      <c r="AI9" s="4">
        <v>1</v>
      </c>
      <c r="AJ9" s="7">
        <v>1984</v>
      </c>
      <c r="AL9" s="4">
        <v>2</v>
      </c>
      <c r="AM9" s="9" t="s">
        <v>176</v>
      </c>
      <c r="AO9">
        <v>2</v>
      </c>
      <c r="AP9" s="2" t="s">
        <v>184</v>
      </c>
      <c r="AR9">
        <v>3</v>
      </c>
      <c r="AS9" s="2" t="s">
        <v>194</v>
      </c>
      <c r="AU9">
        <v>4</v>
      </c>
      <c r="AV9" s="2" t="s">
        <v>316</v>
      </c>
      <c r="AX9" s="6">
        <v>2</v>
      </c>
      <c r="AY9" s="9" t="s">
        <v>211</v>
      </c>
      <c r="BA9" s="6">
        <v>4</v>
      </c>
      <c r="BB9" s="9" t="s">
        <v>224</v>
      </c>
      <c r="BD9" s="6">
        <v>1</v>
      </c>
      <c r="BE9" s="9" t="s">
        <v>239</v>
      </c>
      <c r="BG9">
        <v>2</v>
      </c>
      <c r="BH9" s="2" t="s">
        <v>246</v>
      </c>
      <c r="BJ9">
        <v>2</v>
      </c>
      <c r="BK9" s="2" t="s">
        <v>317</v>
      </c>
      <c r="BM9" s="6">
        <v>2</v>
      </c>
      <c r="BN9" s="9" t="s">
        <v>279</v>
      </c>
      <c r="BP9">
        <v>3</v>
      </c>
      <c r="BQ9" s="2" t="s">
        <v>288</v>
      </c>
      <c r="BS9" s="6">
        <v>1</v>
      </c>
      <c r="BT9" s="9" t="s">
        <v>305</v>
      </c>
      <c r="BV9" s="6">
        <v>3</v>
      </c>
      <c r="BW9" s="9" t="s">
        <v>312</v>
      </c>
    </row>
    <row r="10" spans="1:75" x14ac:dyDescent="0.25">
      <c r="B10" s="4">
        <v>2</v>
      </c>
      <c r="C10" s="5" t="s">
        <v>34</v>
      </c>
      <c r="E10" s="4">
        <v>1</v>
      </c>
      <c r="F10" s="5" t="s">
        <v>48</v>
      </c>
      <c r="H10" s="4">
        <v>2</v>
      </c>
      <c r="I10" s="5" t="s">
        <v>82</v>
      </c>
      <c r="K10" s="4">
        <v>2</v>
      </c>
      <c r="L10" s="7">
        <v>1</v>
      </c>
      <c r="N10" s="4">
        <v>2</v>
      </c>
      <c r="O10" s="7">
        <v>0</v>
      </c>
      <c r="Q10" s="4">
        <v>1</v>
      </c>
      <c r="R10" s="7">
        <v>312</v>
      </c>
      <c r="T10" s="4">
        <v>1</v>
      </c>
      <c r="U10" s="7" t="s">
        <v>113</v>
      </c>
      <c r="W10" s="4">
        <v>3</v>
      </c>
      <c r="X10" s="7" t="s">
        <v>119</v>
      </c>
      <c r="Z10" s="4">
        <v>3</v>
      </c>
      <c r="AA10" s="7" t="s">
        <v>125</v>
      </c>
      <c r="AC10" s="4">
        <v>3</v>
      </c>
      <c r="AD10" s="7">
        <v>11</v>
      </c>
      <c r="AF10" s="4">
        <v>1</v>
      </c>
      <c r="AG10" s="7" t="s">
        <v>133</v>
      </c>
      <c r="AI10" s="4">
        <v>1</v>
      </c>
      <c r="AJ10" s="7" t="s">
        <v>154</v>
      </c>
      <c r="AL10" s="4">
        <v>2</v>
      </c>
      <c r="AM10" s="9" t="s">
        <v>183</v>
      </c>
      <c r="AO10">
        <v>2</v>
      </c>
      <c r="AP10" s="2" t="s">
        <v>189</v>
      </c>
      <c r="AR10">
        <v>2</v>
      </c>
      <c r="AS10" s="2" t="s">
        <v>195</v>
      </c>
      <c r="AU10">
        <v>3</v>
      </c>
      <c r="AV10" s="2" t="s">
        <v>200</v>
      </c>
      <c r="AX10" s="6">
        <v>2</v>
      </c>
      <c r="AY10" s="2" t="s">
        <v>206</v>
      </c>
      <c r="BA10">
        <v>2</v>
      </c>
      <c r="BB10" s="2" t="s">
        <v>220</v>
      </c>
      <c r="BD10" s="6">
        <v>1</v>
      </c>
      <c r="BE10" s="9" t="s">
        <v>238</v>
      </c>
      <c r="BG10" s="6">
        <v>2</v>
      </c>
      <c r="BH10" s="2" t="s">
        <v>243</v>
      </c>
      <c r="BJ10">
        <v>1</v>
      </c>
      <c r="BK10" s="2" t="s">
        <v>256</v>
      </c>
      <c r="BM10" s="6">
        <v>2</v>
      </c>
      <c r="BN10" s="9" t="s">
        <v>277</v>
      </c>
      <c r="BP10" s="6">
        <v>3</v>
      </c>
      <c r="BQ10" s="9" t="s">
        <v>297</v>
      </c>
      <c r="BS10">
        <v>1</v>
      </c>
      <c r="BT10" s="2" t="s">
        <v>255</v>
      </c>
      <c r="BV10" s="6">
        <v>1</v>
      </c>
      <c r="BW10" s="9" t="s">
        <v>313</v>
      </c>
    </row>
    <row r="11" spans="1:75" x14ac:dyDescent="0.25">
      <c r="B11" s="4">
        <v>2</v>
      </c>
      <c r="C11" s="5" t="s">
        <v>28</v>
      </c>
      <c r="E11" s="4">
        <v>1</v>
      </c>
      <c r="F11" s="5" t="s">
        <v>62</v>
      </c>
      <c r="H11" s="4">
        <v>2</v>
      </c>
      <c r="I11" s="5" t="s">
        <v>72</v>
      </c>
      <c r="K11" s="4">
        <v>1</v>
      </c>
      <c r="L11" s="7">
        <v>0</v>
      </c>
      <c r="N11" s="4">
        <v>1</v>
      </c>
      <c r="O11" s="7" t="s">
        <v>94</v>
      </c>
      <c r="Q11" s="4">
        <v>1</v>
      </c>
      <c r="R11" s="7">
        <v>2314</v>
      </c>
      <c r="T11" s="4">
        <v>1</v>
      </c>
      <c r="U11" s="7" t="s">
        <v>107</v>
      </c>
      <c r="W11" s="4">
        <v>2</v>
      </c>
      <c r="X11" s="7" t="s">
        <v>120</v>
      </c>
      <c r="Z11" s="4">
        <v>2</v>
      </c>
      <c r="AA11" s="7" t="s">
        <v>128</v>
      </c>
      <c r="AC11" s="4">
        <v>2</v>
      </c>
      <c r="AD11" s="7">
        <v>13</v>
      </c>
      <c r="AF11" s="4">
        <v>1</v>
      </c>
      <c r="AG11" s="7" t="s">
        <v>146</v>
      </c>
      <c r="AI11" s="4">
        <v>1</v>
      </c>
      <c r="AJ11" s="7" t="s">
        <v>160</v>
      </c>
      <c r="AL11" s="4">
        <v>2</v>
      </c>
      <c r="AM11" s="9" t="s">
        <v>181</v>
      </c>
      <c r="AO11">
        <v>1</v>
      </c>
      <c r="AP11" s="2" t="s">
        <v>187</v>
      </c>
      <c r="AR11">
        <v>2</v>
      </c>
      <c r="AS11" s="2" t="s">
        <v>196</v>
      </c>
      <c r="AU11">
        <v>2</v>
      </c>
      <c r="AV11" s="2" t="s">
        <v>201</v>
      </c>
      <c r="AX11" s="6">
        <v>2</v>
      </c>
      <c r="AY11" s="2" t="s">
        <v>207</v>
      </c>
      <c r="BA11" s="6">
        <v>2</v>
      </c>
      <c r="BB11" s="9" t="s">
        <v>227</v>
      </c>
      <c r="BD11" s="6">
        <v>1</v>
      </c>
      <c r="BE11" s="9" t="s">
        <v>237</v>
      </c>
      <c r="BG11" s="6">
        <v>1</v>
      </c>
      <c r="BH11" s="9" t="s">
        <v>248</v>
      </c>
      <c r="BJ11" s="6">
        <v>1</v>
      </c>
      <c r="BK11" s="9" t="s">
        <v>261</v>
      </c>
      <c r="BM11">
        <v>1</v>
      </c>
      <c r="BN11" s="2" t="s">
        <v>266</v>
      </c>
      <c r="BP11">
        <v>2</v>
      </c>
      <c r="BQ11" s="2" t="s">
        <v>292</v>
      </c>
      <c r="BS11">
        <v>1</v>
      </c>
      <c r="BT11" s="2" t="s">
        <v>306</v>
      </c>
      <c r="BV11" s="6">
        <v>1</v>
      </c>
      <c r="BW11" s="2" t="s">
        <v>307</v>
      </c>
    </row>
    <row r="12" spans="1:75" x14ac:dyDescent="0.25">
      <c r="A12" t="s">
        <v>208</v>
      </c>
      <c r="B12" s="4">
        <v>2</v>
      </c>
      <c r="C12" s="5" t="s">
        <v>38</v>
      </c>
      <c r="E12" s="4">
        <v>1</v>
      </c>
      <c r="F12" s="5" t="s">
        <v>51</v>
      </c>
      <c r="H12" s="4">
        <v>2</v>
      </c>
      <c r="I12" s="5" t="s">
        <v>76</v>
      </c>
      <c r="K12" s="4">
        <v>1</v>
      </c>
      <c r="L12" s="7">
        <v>3</v>
      </c>
      <c r="N12" s="4">
        <v>1</v>
      </c>
      <c r="O12" s="7" t="s">
        <v>96</v>
      </c>
      <c r="Q12" s="4">
        <f>SUBTOTAL(109,Tabulka13457[Počet])</f>
        <v>31</v>
      </c>
      <c r="R12" s="5">
        <f>SUBTOTAL(103,Tabulka13457[Odpověď])</f>
        <v>6</v>
      </c>
      <c r="T12" s="4">
        <v>1</v>
      </c>
      <c r="U12" s="7" t="s">
        <v>112</v>
      </c>
      <c r="W12" s="4">
        <v>2</v>
      </c>
      <c r="X12" s="7" t="s">
        <v>118</v>
      </c>
      <c r="Z12" s="4">
        <f>SUBTOTAL(109,Tabulka13456810[Počet])</f>
        <v>31</v>
      </c>
      <c r="AA12" s="5">
        <f>SUBTOTAL(103,Tabulka13456810[Odpověď])</f>
        <v>6</v>
      </c>
      <c r="AC12" s="4">
        <v>2</v>
      </c>
      <c r="AD12" s="7">
        <v>17</v>
      </c>
      <c r="AF12" s="4">
        <v>1</v>
      </c>
      <c r="AG12" s="7" t="s">
        <v>134</v>
      </c>
      <c r="AI12" s="4">
        <v>1</v>
      </c>
      <c r="AJ12" s="7" t="s">
        <v>168</v>
      </c>
      <c r="AL12" s="4">
        <v>1</v>
      </c>
      <c r="AM12" s="9" t="s">
        <v>180</v>
      </c>
      <c r="AO12">
        <v>1</v>
      </c>
      <c r="AP12" s="2" t="s">
        <v>188</v>
      </c>
      <c r="AR12">
        <v>1</v>
      </c>
      <c r="AS12" s="2" t="s">
        <v>197</v>
      </c>
      <c r="AU12">
        <v>2</v>
      </c>
      <c r="AV12" s="2" t="s">
        <v>198</v>
      </c>
      <c r="AX12" s="6">
        <v>1</v>
      </c>
      <c r="AY12" s="9" t="s">
        <v>212</v>
      </c>
      <c r="BA12" s="6">
        <v>2</v>
      </c>
      <c r="BB12" s="2" t="s">
        <v>221</v>
      </c>
      <c r="BD12">
        <v>1</v>
      </c>
      <c r="BE12" s="2" t="s">
        <v>234</v>
      </c>
      <c r="BG12" s="6">
        <v>1</v>
      </c>
      <c r="BH12" s="9" t="s">
        <v>249</v>
      </c>
      <c r="BJ12" s="6">
        <v>1</v>
      </c>
      <c r="BK12" s="9" t="s">
        <v>260</v>
      </c>
      <c r="BM12" s="6">
        <v>1</v>
      </c>
      <c r="BN12" s="9" t="s">
        <v>286</v>
      </c>
      <c r="BP12" s="6">
        <v>2</v>
      </c>
      <c r="BQ12" s="9" t="s">
        <v>299</v>
      </c>
      <c r="BS12" s="6">
        <f>SUBTOTAL(109,Tabulka13456810121516171819202122232425[Počet])</f>
        <v>32</v>
      </c>
      <c r="BT12" s="2">
        <f>SUBTOTAL(103,Tabulka13456810121516171819202122232425[Odpověď])</f>
        <v>6</v>
      </c>
      <c r="BV12" s="4">
        <v>1</v>
      </c>
      <c r="BW12" s="9" t="s">
        <v>310</v>
      </c>
    </row>
    <row r="13" spans="1:75" ht="15.75" thickBot="1" x14ac:dyDescent="0.3">
      <c r="B13" s="4">
        <v>1</v>
      </c>
      <c r="C13" s="5" t="s">
        <v>35</v>
      </c>
      <c r="E13" s="4">
        <v>1</v>
      </c>
      <c r="F13" s="5" t="s">
        <v>67</v>
      </c>
      <c r="H13" s="4">
        <v>1</v>
      </c>
      <c r="I13" s="5" t="s">
        <v>68</v>
      </c>
      <c r="K13" s="4">
        <v>1</v>
      </c>
      <c r="L13" s="7">
        <v>5</v>
      </c>
      <c r="N13" s="4">
        <v>1</v>
      </c>
      <c r="O13" s="7" t="s">
        <v>101</v>
      </c>
      <c r="Q13" s="6"/>
      <c r="R13" s="8"/>
      <c r="T13" s="4">
        <v>1</v>
      </c>
      <c r="U13" s="7" t="s">
        <v>111</v>
      </c>
      <c r="W13" s="4">
        <v>1</v>
      </c>
      <c r="X13" s="7" t="s">
        <v>121</v>
      </c>
      <c r="Z13" s="6"/>
      <c r="AA13" s="8"/>
      <c r="AC13" s="4">
        <v>1</v>
      </c>
      <c r="AD13" s="7">
        <v>1</v>
      </c>
      <c r="AF13" s="4">
        <v>1</v>
      </c>
      <c r="AG13" s="7" t="s">
        <v>135</v>
      </c>
      <c r="AI13" s="4">
        <v>1</v>
      </c>
      <c r="AJ13" s="7" t="s">
        <v>171</v>
      </c>
      <c r="AL13" s="4">
        <v>1</v>
      </c>
      <c r="AM13" s="9" t="s">
        <v>179</v>
      </c>
      <c r="AO13" s="6">
        <f>SUBTOTAL(109,Tabulka134568101215[Počet])</f>
        <v>32</v>
      </c>
      <c r="AP13" s="3">
        <f>SUBTOTAL(103,Tabulka134568101215[Odpověď])</f>
        <v>7</v>
      </c>
      <c r="AR13" s="6">
        <f>SUBTOTAL(109,Tabulka13456810121516[Počet])</f>
        <v>35</v>
      </c>
      <c r="AS13" s="3">
        <f>SUBTOTAL(103,Tabulka13456810121516[Odpověď])</f>
        <v>7</v>
      </c>
      <c r="AU13" s="6">
        <f>SUBTOTAL(109,Tabulka1345681012151617[Počet])</f>
        <v>33</v>
      </c>
      <c r="AV13" s="2">
        <f>SUBTOTAL(103,Tabulka1345681012151617[Odpověď])</f>
        <v>7</v>
      </c>
      <c r="AX13" s="4">
        <v>1</v>
      </c>
      <c r="AY13" s="9" t="s">
        <v>213</v>
      </c>
      <c r="BA13" s="4">
        <v>1</v>
      </c>
      <c r="BB13" s="9" t="s">
        <v>228</v>
      </c>
      <c r="BD13" s="4">
        <v>1</v>
      </c>
      <c r="BE13" s="2" t="s">
        <v>233</v>
      </c>
      <c r="BG13" s="4">
        <v>1</v>
      </c>
      <c r="BH13" s="9" t="s">
        <v>252</v>
      </c>
      <c r="BJ13" s="4">
        <v>1</v>
      </c>
      <c r="BK13" s="2" t="s">
        <v>257</v>
      </c>
      <c r="BM13" s="4">
        <v>1</v>
      </c>
      <c r="BN13" s="9" t="s">
        <v>276</v>
      </c>
      <c r="BP13" s="4">
        <v>1</v>
      </c>
      <c r="BQ13" s="9" t="s">
        <v>296</v>
      </c>
      <c r="BS13" s="6"/>
      <c r="BT13" s="8"/>
      <c r="BV13" s="4">
        <v>1</v>
      </c>
      <c r="BW13" s="2" t="s">
        <v>309</v>
      </c>
    </row>
    <row r="14" spans="1:75" ht="15.75" thickBot="1" x14ac:dyDescent="0.3">
      <c r="B14" s="4">
        <v>1</v>
      </c>
      <c r="C14" s="5" t="s">
        <v>44</v>
      </c>
      <c r="E14" s="4">
        <v>1</v>
      </c>
      <c r="F14" s="5" t="s">
        <v>56</v>
      </c>
      <c r="H14" s="4">
        <v>1</v>
      </c>
      <c r="I14" s="5" t="s">
        <v>77</v>
      </c>
      <c r="K14" s="4">
        <v>1</v>
      </c>
      <c r="L14" s="7">
        <v>7</v>
      </c>
      <c r="N14" s="4">
        <v>1</v>
      </c>
      <c r="O14" s="7" t="s">
        <v>100</v>
      </c>
      <c r="Q14" s="6"/>
      <c r="R14" s="8"/>
      <c r="T14" s="4">
        <v>1</v>
      </c>
      <c r="U14" s="7" t="s">
        <v>108</v>
      </c>
      <c r="W14" s="4">
        <v>1</v>
      </c>
      <c r="X14" s="7" t="s">
        <v>122</v>
      </c>
      <c r="Z14" s="6"/>
      <c r="AA14" s="8"/>
      <c r="AC14" s="4">
        <v>1</v>
      </c>
      <c r="AD14" s="7">
        <v>31</v>
      </c>
      <c r="AF14" s="4">
        <v>1</v>
      </c>
      <c r="AG14" s="7" t="s">
        <v>136</v>
      </c>
      <c r="AI14" s="4">
        <v>1</v>
      </c>
      <c r="AJ14" s="7" t="s">
        <v>31</v>
      </c>
      <c r="AL14" s="4">
        <f>SUBTOTAL(109,Tabulka134568101114[Počet])</f>
        <v>33</v>
      </c>
      <c r="AM14" s="3">
        <f>SUBTOTAL(103,Tabulka134568101114[Odpověď])</f>
        <v>8</v>
      </c>
      <c r="AU14" s="6"/>
      <c r="AV14" s="8"/>
      <c r="AX14" s="4">
        <v>1</v>
      </c>
      <c r="AY14" s="2" t="s">
        <v>205</v>
      </c>
      <c r="BA14" s="4">
        <v>1</v>
      </c>
      <c r="BB14" s="2" t="s">
        <v>217</v>
      </c>
      <c r="BD14" s="4">
        <v>1</v>
      </c>
      <c r="BE14" s="2" t="s">
        <v>231</v>
      </c>
      <c r="BG14" s="4">
        <v>1</v>
      </c>
      <c r="BH14" s="9" t="s">
        <v>251</v>
      </c>
      <c r="BJ14" s="4">
        <v>1</v>
      </c>
      <c r="BK14" s="9" t="s">
        <v>259</v>
      </c>
      <c r="BM14" s="4">
        <v>1</v>
      </c>
      <c r="BN14" s="2" t="s">
        <v>268</v>
      </c>
      <c r="BP14" s="4">
        <v>1</v>
      </c>
      <c r="BQ14" s="9" t="s">
        <v>298</v>
      </c>
      <c r="BS14" s="6"/>
      <c r="BT14" s="8"/>
      <c r="BV14" s="4">
        <v>1</v>
      </c>
      <c r="BW14" s="9" t="s">
        <v>314</v>
      </c>
    </row>
    <row r="15" spans="1:75" x14ac:dyDescent="0.25">
      <c r="B15" s="4">
        <v>1</v>
      </c>
      <c r="C15" s="5" t="s">
        <v>43</v>
      </c>
      <c r="E15" s="4">
        <v>1</v>
      </c>
      <c r="F15" s="5" t="s">
        <v>57</v>
      </c>
      <c r="H15" s="4">
        <v>1</v>
      </c>
      <c r="I15" s="5" t="s">
        <v>85</v>
      </c>
      <c r="K15" s="4">
        <v>1</v>
      </c>
      <c r="L15" s="7">
        <v>8</v>
      </c>
      <c r="N15" s="4">
        <v>1</v>
      </c>
      <c r="O15" s="7" t="s">
        <v>97</v>
      </c>
      <c r="Q15" s="6"/>
      <c r="R15" s="8"/>
      <c r="T15" s="4">
        <v>1</v>
      </c>
      <c r="U15" s="7" t="s">
        <v>106</v>
      </c>
      <c r="W15" s="4">
        <f>SUBTOTAL(109,Tabulka1345689[Počet])</f>
        <v>33</v>
      </c>
      <c r="X15" s="5">
        <f>SUBTOTAL(103,Tabulka1345689[Odpověď])</f>
        <v>9</v>
      </c>
      <c r="Z15" s="6"/>
      <c r="AA15" s="8"/>
      <c r="AC15" s="4">
        <v>1</v>
      </c>
      <c r="AD15" s="7">
        <v>37</v>
      </c>
      <c r="AF15" s="4">
        <v>1</v>
      </c>
      <c r="AG15" s="7" t="s">
        <v>137</v>
      </c>
      <c r="AI15" s="4">
        <v>1</v>
      </c>
      <c r="AJ15" s="7" t="s">
        <v>162</v>
      </c>
      <c r="AL15" s="6"/>
      <c r="AM15" s="8"/>
      <c r="AU15" s="6"/>
      <c r="AV15" s="8"/>
      <c r="AX15" s="4">
        <v>1</v>
      </c>
      <c r="AY15" s="9" t="s">
        <v>214</v>
      </c>
      <c r="BA15" s="4">
        <v>1</v>
      </c>
      <c r="BB15" s="9" t="s">
        <v>223</v>
      </c>
      <c r="BD15" s="4">
        <v>1</v>
      </c>
      <c r="BE15" s="2" t="s">
        <v>235</v>
      </c>
      <c r="BG15" s="4">
        <v>1</v>
      </c>
      <c r="BH15" s="2" t="s">
        <v>247</v>
      </c>
      <c r="BJ15" s="4">
        <v>1</v>
      </c>
      <c r="BK15" s="2" t="s">
        <v>258</v>
      </c>
      <c r="BM15" s="4">
        <v>1</v>
      </c>
      <c r="BN15" s="9" t="s">
        <v>271</v>
      </c>
      <c r="BP15" s="4">
        <v>1</v>
      </c>
      <c r="BQ15" s="2" t="s">
        <v>294</v>
      </c>
      <c r="BS15" s="6"/>
      <c r="BT15" s="8"/>
      <c r="BV15" s="6">
        <f>SUBTOTAL(109,Tabulka1345681012151617181920212223242526[Počet])</f>
        <v>33</v>
      </c>
      <c r="BW15" s="2">
        <f>SUBTOTAL(103,Tabulka1345681012151617181920212223242526[Odpověď])</f>
        <v>9</v>
      </c>
    </row>
    <row r="16" spans="1:75" x14ac:dyDescent="0.25">
      <c r="B16" s="4">
        <v>1</v>
      </c>
      <c r="C16" s="5" t="s">
        <v>33</v>
      </c>
      <c r="E16" s="4">
        <v>1</v>
      </c>
      <c r="F16" s="5" t="s">
        <v>63</v>
      </c>
      <c r="H16" s="4">
        <v>1</v>
      </c>
      <c r="I16" s="5" t="s">
        <v>86</v>
      </c>
      <c r="K16" s="4">
        <v>1</v>
      </c>
      <c r="L16" s="7">
        <v>11</v>
      </c>
      <c r="N16" s="4">
        <v>1</v>
      </c>
      <c r="O16" s="7" t="s">
        <v>102</v>
      </c>
      <c r="Q16" s="6"/>
      <c r="R16" s="8"/>
      <c r="T16" s="4">
        <v>1</v>
      </c>
      <c r="U16" s="7" t="s">
        <v>110</v>
      </c>
      <c r="W16" s="6"/>
      <c r="X16" s="8"/>
      <c r="Z16" s="6"/>
      <c r="AA16" s="8"/>
      <c r="AC16" s="4">
        <v>1</v>
      </c>
      <c r="AD16" s="7">
        <v>41</v>
      </c>
      <c r="AF16" s="4">
        <v>1</v>
      </c>
      <c r="AG16" s="7" t="s">
        <v>138</v>
      </c>
      <c r="AI16" s="4">
        <v>1</v>
      </c>
      <c r="AJ16" s="7" t="s">
        <v>166</v>
      </c>
      <c r="AL16" s="6"/>
      <c r="AM16" s="8"/>
      <c r="AU16" s="6"/>
      <c r="AV16" s="8"/>
      <c r="AX16" s="4">
        <v>1</v>
      </c>
      <c r="AY16" s="2" t="s">
        <v>202</v>
      </c>
      <c r="BA16" s="4">
        <v>1</v>
      </c>
      <c r="BB16" s="9" t="s">
        <v>222</v>
      </c>
      <c r="BD16" s="4">
        <v>1</v>
      </c>
      <c r="BE16" s="9" t="s">
        <v>240</v>
      </c>
      <c r="BG16" s="4">
        <v>1</v>
      </c>
      <c r="BH16" s="9" t="s">
        <v>250</v>
      </c>
      <c r="BJ16" s="6">
        <f>SUBTOTAL(109,Tabulka13456810121516171819202122[Počet])</f>
        <v>33</v>
      </c>
      <c r="BK16" s="2">
        <f>SUBTOTAL(103,Tabulka13456810121516171819202122[Odpověď])</f>
        <v>10</v>
      </c>
      <c r="BM16" s="4">
        <v>1</v>
      </c>
      <c r="BN16" s="9" t="s">
        <v>284</v>
      </c>
      <c r="BP16" s="4">
        <v>1</v>
      </c>
      <c r="BQ16" s="2" t="s">
        <v>293</v>
      </c>
      <c r="BS16" s="6"/>
      <c r="BT16" s="6"/>
      <c r="BV16" s="6"/>
      <c r="BW16" s="8"/>
    </row>
    <row r="17" spans="2:75" x14ac:dyDescent="0.25">
      <c r="B17" s="4">
        <v>1</v>
      </c>
      <c r="C17" s="5" t="s">
        <v>42</v>
      </c>
      <c r="E17" s="4">
        <v>1</v>
      </c>
      <c r="F17" s="5" t="s">
        <v>65</v>
      </c>
      <c r="H17" s="4">
        <v>1</v>
      </c>
      <c r="I17" s="5" t="s">
        <v>87</v>
      </c>
      <c r="K17" s="4">
        <v>1</v>
      </c>
      <c r="L17" s="7">
        <v>13</v>
      </c>
      <c r="N17" s="4">
        <v>1</v>
      </c>
      <c r="O17" s="7" t="s">
        <v>99</v>
      </c>
      <c r="Q17" s="6"/>
      <c r="R17" s="8"/>
      <c r="T17" s="4">
        <f>SUBTOTAL(109,Tabulka134568[Počet])</f>
        <v>33</v>
      </c>
      <c r="U17" s="5">
        <f>SUBTOTAL(103,Tabulka134568[Odpověď])</f>
        <v>11</v>
      </c>
      <c r="W17" s="6"/>
      <c r="X17" s="8"/>
      <c r="Z17" s="6"/>
      <c r="AA17" s="8"/>
      <c r="AC17" s="4">
        <v>1</v>
      </c>
      <c r="AD17" s="7">
        <v>53</v>
      </c>
      <c r="AF17" s="4">
        <v>2</v>
      </c>
      <c r="AG17" s="7" t="s">
        <v>139</v>
      </c>
      <c r="AI17" s="4">
        <v>1</v>
      </c>
      <c r="AJ17" s="7" t="s">
        <v>159</v>
      </c>
      <c r="AL17" s="6"/>
      <c r="AM17" s="8"/>
      <c r="AU17" s="6"/>
      <c r="AV17" s="8"/>
      <c r="AX17" s="4">
        <v>1</v>
      </c>
      <c r="AY17" s="2" t="s">
        <v>209</v>
      </c>
      <c r="BA17" s="4">
        <v>1</v>
      </c>
      <c r="BB17" s="9" t="s">
        <v>225</v>
      </c>
      <c r="BD17" s="4">
        <v>1</v>
      </c>
      <c r="BE17" s="2" t="s">
        <v>229</v>
      </c>
      <c r="BG17" s="4">
        <v>1</v>
      </c>
      <c r="BH17" s="2" t="s">
        <v>241</v>
      </c>
      <c r="BJ17" s="6"/>
      <c r="BK17" s="8"/>
      <c r="BM17" s="4">
        <v>1</v>
      </c>
      <c r="BN17" s="9" t="s">
        <v>283</v>
      </c>
      <c r="BP17" s="4">
        <v>1</v>
      </c>
      <c r="BQ17" s="9" t="s">
        <v>301</v>
      </c>
      <c r="BS17" s="6"/>
      <c r="BT17" s="6"/>
      <c r="BV17" s="6"/>
      <c r="BW17" s="8"/>
    </row>
    <row r="18" spans="2:75" x14ac:dyDescent="0.25">
      <c r="B18" s="4">
        <v>1</v>
      </c>
      <c r="C18" s="5" t="s">
        <v>30</v>
      </c>
      <c r="E18" s="4">
        <v>1</v>
      </c>
      <c r="F18" s="5" t="s">
        <v>54</v>
      </c>
      <c r="H18" s="4">
        <v>1</v>
      </c>
      <c r="I18" s="5" t="s">
        <v>79</v>
      </c>
      <c r="K18" s="4">
        <v>1</v>
      </c>
      <c r="L18" s="7">
        <v>14</v>
      </c>
      <c r="N18" s="4">
        <v>1</v>
      </c>
      <c r="O18" s="7" t="s">
        <v>103</v>
      </c>
      <c r="Q18" s="6"/>
      <c r="R18" s="8"/>
      <c r="T18" s="6"/>
      <c r="U18" s="8"/>
      <c r="AC18" s="4">
        <v>1</v>
      </c>
      <c r="AD18" s="7">
        <v>73</v>
      </c>
      <c r="AF18" s="4">
        <v>1</v>
      </c>
      <c r="AG18" s="7" t="s">
        <v>140</v>
      </c>
      <c r="AI18" s="4">
        <v>1</v>
      </c>
      <c r="AJ18" s="7" t="s">
        <v>175</v>
      </c>
      <c r="AL18" s="6"/>
      <c r="AM18" s="8"/>
      <c r="AU18" s="6"/>
      <c r="AV18" s="8"/>
      <c r="AX18" s="6">
        <f>SUBTOTAL(109,Tabulka134568101215161718[Počet])</f>
        <v>34</v>
      </c>
      <c r="AY18" s="2">
        <f>SUBTOTAL(103,Tabulka134568101215161718[Odpověď])</f>
        <v>12</v>
      </c>
      <c r="BA18" s="4">
        <v>1</v>
      </c>
      <c r="BB18" s="9" t="s">
        <v>45</v>
      </c>
      <c r="BD18" s="6">
        <f>SUBTOTAL(109,Tabulka1345681012151617181920[Počet])</f>
        <v>29</v>
      </c>
      <c r="BE18" s="2">
        <f>SUBTOTAL(103,Tabulka1345681012151617181920[Odpověď])</f>
        <v>12</v>
      </c>
      <c r="BG18" s="6">
        <f>SUBTOTAL(109,Tabulka134568101215161718192021[Počet])</f>
        <v>30</v>
      </c>
      <c r="BH18" s="2">
        <f>SUBTOTAL(103,Tabulka134568101215161718192021[Odpověď])</f>
        <v>12</v>
      </c>
      <c r="BJ18" s="6"/>
      <c r="BK18" s="8"/>
      <c r="BM18" s="4">
        <v>1</v>
      </c>
      <c r="BN18" s="9" t="s">
        <v>275</v>
      </c>
      <c r="BP18" s="4">
        <v>1</v>
      </c>
      <c r="BQ18" s="2" t="s">
        <v>289</v>
      </c>
      <c r="BS18" s="6"/>
      <c r="BT18" s="8"/>
      <c r="BW18" s="6"/>
    </row>
    <row r="19" spans="2:75" x14ac:dyDescent="0.25">
      <c r="B19" s="4">
        <v>1</v>
      </c>
      <c r="C19" s="5" t="s">
        <v>27</v>
      </c>
      <c r="E19" s="4">
        <v>1</v>
      </c>
      <c r="F19" s="5" t="s">
        <v>58</v>
      </c>
      <c r="H19" s="4">
        <v>1</v>
      </c>
      <c r="I19" s="5" t="s">
        <v>81</v>
      </c>
      <c r="K19" s="4">
        <v>1</v>
      </c>
      <c r="L19" s="7">
        <v>20</v>
      </c>
      <c r="N19" s="4">
        <v>1</v>
      </c>
      <c r="O19" s="7" t="s">
        <v>98</v>
      </c>
      <c r="Q19" s="6"/>
      <c r="R19" s="8"/>
      <c r="T19" s="6"/>
      <c r="U19" s="8"/>
      <c r="AC19" s="4">
        <v>1</v>
      </c>
      <c r="AD19" s="7">
        <v>2713</v>
      </c>
      <c r="AF19" s="4">
        <v>1</v>
      </c>
      <c r="AG19" s="7" t="s">
        <v>141</v>
      </c>
      <c r="AI19" s="4">
        <v>1</v>
      </c>
      <c r="AJ19" s="7" t="s">
        <v>170</v>
      </c>
      <c r="AL19" s="6"/>
      <c r="AM19" s="8"/>
      <c r="AU19" s="6"/>
      <c r="AV19" s="8"/>
      <c r="AX19" s="6"/>
      <c r="AY19" s="8"/>
      <c r="BA19" s="4">
        <v>1</v>
      </c>
      <c r="BB19" s="2" t="s">
        <v>216</v>
      </c>
      <c r="BD19" s="6"/>
      <c r="BE19" s="8"/>
      <c r="BM19" s="4">
        <v>1</v>
      </c>
      <c r="BN19" s="9" t="s">
        <v>282</v>
      </c>
      <c r="BP19" s="4">
        <v>1</v>
      </c>
      <c r="BQ19" s="9" t="s">
        <v>300</v>
      </c>
      <c r="BS19" s="6"/>
      <c r="BT19" s="6"/>
    </row>
    <row r="20" spans="2:75" x14ac:dyDescent="0.25">
      <c r="B20" s="4">
        <v>1</v>
      </c>
      <c r="C20" s="5" t="s">
        <v>40</v>
      </c>
      <c r="E20" s="4">
        <v>1</v>
      </c>
      <c r="F20" s="5" t="s">
        <v>53</v>
      </c>
      <c r="H20" s="4">
        <v>1</v>
      </c>
      <c r="I20" s="5" t="s">
        <v>70</v>
      </c>
      <c r="K20" s="4">
        <v>1</v>
      </c>
      <c r="L20" s="7">
        <v>24</v>
      </c>
      <c r="N20" s="4">
        <f>SUBTOTAL(109,Tabulka13456[Počet])</f>
        <v>33</v>
      </c>
      <c r="O20" s="5">
        <f>SUBTOTAL(103,Tabulka13456[Odpověď])</f>
        <v>14</v>
      </c>
      <c r="Q20" s="6"/>
      <c r="R20" s="8"/>
      <c r="T20" s="6"/>
      <c r="U20" s="8"/>
      <c r="AC20" s="4">
        <f>SUBTOTAL(109,Tabulka1345681011[Počet])</f>
        <v>31</v>
      </c>
      <c r="AD20" s="5">
        <f>SUBTOTAL(103,Tabulka1345681011[Odpověď])</f>
        <v>14</v>
      </c>
      <c r="AF20" s="4">
        <v>3</v>
      </c>
      <c r="AG20" s="7" t="s">
        <v>142</v>
      </c>
      <c r="AI20" s="4">
        <v>1</v>
      </c>
      <c r="AJ20" s="7" t="s">
        <v>153</v>
      </c>
      <c r="AL20" s="6"/>
      <c r="AM20" s="8"/>
      <c r="AV20" s="6"/>
      <c r="BA20" s="4">
        <v>1</v>
      </c>
      <c r="BB20" s="9" t="s">
        <v>226</v>
      </c>
      <c r="BM20" s="4">
        <v>1</v>
      </c>
      <c r="BN20" s="2" t="s">
        <v>265</v>
      </c>
      <c r="BP20" s="6">
        <f>SUBTOTAL(109,Tabulka134568101215161718192021222324[Počet])</f>
        <v>33</v>
      </c>
      <c r="BQ20" s="2">
        <f>SUBTOTAL(103,Tabulka134568101215161718192021222324[Odpověď])</f>
        <v>14</v>
      </c>
      <c r="BS20" s="6"/>
      <c r="BT20" s="8"/>
    </row>
    <row r="21" spans="2:75" x14ac:dyDescent="0.25">
      <c r="B21" s="4">
        <v>1</v>
      </c>
      <c r="C21" s="5" t="s">
        <v>39</v>
      </c>
      <c r="E21" s="4">
        <v>1</v>
      </c>
      <c r="F21" s="5" t="s">
        <v>66</v>
      </c>
      <c r="H21" s="4">
        <v>1</v>
      </c>
      <c r="I21" s="5" t="s">
        <v>78</v>
      </c>
      <c r="K21" s="4">
        <v>1</v>
      </c>
      <c r="L21" s="7">
        <v>49</v>
      </c>
      <c r="N21" s="6"/>
      <c r="O21" s="8"/>
      <c r="Q21" s="6"/>
      <c r="R21" s="8"/>
      <c r="AC21" s="6"/>
      <c r="AD21" s="8"/>
      <c r="AF21" s="4">
        <v>1</v>
      </c>
      <c r="AG21" s="7" t="s">
        <v>143</v>
      </c>
      <c r="AI21" s="4">
        <v>1</v>
      </c>
      <c r="AJ21" s="7" t="s">
        <v>167</v>
      </c>
      <c r="AM21" s="6"/>
      <c r="BA21" s="6">
        <f>SUBTOTAL(109,Tabulka13456810121516171819[Počet])</f>
        <v>33</v>
      </c>
      <c r="BB21" s="2">
        <f>SUBTOTAL(103,Tabulka13456810121516171819[Odpověď])</f>
        <v>15</v>
      </c>
      <c r="BD21" s="6"/>
      <c r="BE21" s="8"/>
      <c r="BM21" s="4">
        <v>1</v>
      </c>
      <c r="BN21" s="2" t="s">
        <v>263</v>
      </c>
      <c r="BP21" s="6"/>
      <c r="BQ21" s="8"/>
      <c r="BT21" s="6"/>
    </row>
    <row r="22" spans="2:75" x14ac:dyDescent="0.25">
      <c r="B22" s="4">
        <v>1</v>
      </c>
      <c r="C22" s="5" t="s">
        <v>45</v>
      </c>
      <c r="E22" s="4">
        <v>1</v>
      </c>
      <c r="F22" s="5" t="s">
        <v>52</v>
      </c>
      <c r="H22" s="4">
        <v>1</v>
      </c>
      <c r="I22" s="5" t="s">
        <v>88</v>
      </c>
      <c r="K22" s="4">
        <v>1</v>
      </c>
      <c r="L22" s="7">
        <v>72</v>
      </c>
      <c r="N22" s="6"/>
      <c r="O22" s="8"/>
      <c r="Q22" s="6"/>
      <c r="R22" s="8"/>
      <c r="AC22" s="6"/>
      <c r="AD22" s="8"/>
      <c r="AF22" s="4">
        <v>1</v>
      </c>
      <c r="AG22" s="7" t="s">
        <v>144</v>
      </c>
      <c r="AI22" s="4">
        <v>1</v>
      </c>
      <c r="AJ22" s="7" t="s">
        <v>158</v>
      </c>
      <c r="BA22" s="6"/>
      <c r="BB22" s="8"/>
      <c r="BM22" s="4">
        <v>1</v>
      </c>
      <c r="BN22" s="9" t="s">
        <v>285</v>
      </c>
      <c r="BP22" s="6"/>
      <c r="BQ22" s="8"/>
      <c r="BT22" s="6"/>
    </row>
    <row r="23" spans="2:75" x14ac:dyDescent="0.25">
      <c r="B23" s="4">
        <v>1</v>
      </c>
      <c r="C23" s="5" t="s">
        <v>37</v>
      </c>
      <c r="E23" s="4">
        <v>1</v>
      </c>
      <c r="F23" s="5" t="s">
        <v>47</v>
      </c>
      <c r="H23" s="4">
        <v>1</v>
      </c>
      <c r="I23" s="5" t="s">
        <v>71</v>
      </c>
      <c r="K23" s="4">
        <v>1</v>
      </c>
      <c r="L23" s="7">
        <v>73</v>
      </c>
      <c r="N23" s="6"/>
      <c r="O23" s="8"/>
      <c r="Q23" s="6"/>
      <c r="R23" s="8"/>
      <c r="AC23" s="6"/>
      <c r="AD23" s="8"/>
      <c r="AF23" s="4">
        <v>1</v>
      </c>
      <c r="AG23" s="7" t="s">
        <v>145</v>
      </c>
      <c r="AI23" s="4">
        <v>1</v>
      </c>
      <c r="AJ23" s="7" t="s">
        <v>173</v>
      </c>
      <c r="BA23" s="6"/>
      <c r="BB23" s="8"/>
      <c r="BM23" s="4">
        <v>1</v>
      </c>
      <c r="BN23" s="2" t="s">
        <v>267</v>
      </c>
      <c r="BP23" s="6"/>
      <c r="BQ23" s="8"/>
      <c r="BT23" s="6"/>
    </row>
    <row r="24" spans="2:75" x14ac:dyDescent="0.25">
      <c r="B24" s="4">
        <v>1</v>
      </c>
      <c r="C24" s="5" t="s">
        <v>36</v>
      </c>
      <c r="E24" s="4">
        <v>1</v>
      </c>
      <c r="F24" s="5" t="s">
        <v>60</v>
      </c>
      <c r="H24" s="4">
        <v>1</v>
      </c>
      <c r="I24" s="5" t="s">
        <v>80</v>
      </c>
      <c r="K24" s="4">
        <v>1</v>
      </c>
      <c r="L24" s="7">
        <v>2713</v>
      </c>
      <c r="N24" s="6"/>
      <c r="O24" s="8"/>
      <c r="Q24" s="6"/>
      <c r="R24" s="8"/>
      <c r="AF24" s="4">
        <v>1</v>
      </c>
      <c r="AG24" s="7" t="s">
        <v>147</v>
      </c>
      <c r="AI24" s="4">
        <v>1</v>
      </c>
      <c r="AJ24" s="7" t="s">
        <v>155</v>
      </c>
      <c r="BA24" s="6"/>
      <c r="BB24" s="8"/>
      <c r="BM24" s="4">
        <v>1</v>
      </c>
      <c r="BN24" s="2" t="s">
        <v>264</v>
      </c>
      <c r="BP24" s="6"/>
      <c r="BQ24" s="8"/>
      <c r="BT24" s="6"/>
    </row>
    <row r="25" spans="2:75" x14ac:dyDescent="0.25">
      <c r="B25" s="4">
        <f>SUBTOTAL(109,Tabulka1[Počet])</f>
        <v>32</v>
      </c>
      <c r="C25" s="5">
        <f>SUBTOTAL(103,Tabulka1[Odpověď])</f>
        <v>19</v>
      </c>
      <c r="E25" s="4">
        <v>1</v>
      </c>
      <c r="F25" s="5" t="s">
        <v>64</v>
      </c>
      <c r="H25" s="4">
        <v>1</v>
      </c>
      <c r="I25" s="5" t="s">
        <v>74</v>
      </c>
      <c r="K25" s="4">
        <v>1</v>
      </c>
      <c r="L25" s="7" t="s">
        <v>90</v>
      </c>
      <c r="N25" s="6"/>
      <c r="O25" s="8"/>
      <c r="Q25" s="6"/>
      <c r="R25" s="8"/>
      <c r="AF25" s="4">
        <v>1</v>
      </c>
      <c r="AG25" s="7" t="s">
        <v>148</v>
      </c>
      <c r="AI25" s="4">
        <v>1</v>
      </c>
      <c r="AJ25" s="7" t="s">
        <v>165</v>
      </c>
      <c r="BM25" s="4">
        <v>1</v>
      </c>
      <c r="BN25" s="9" t="s">
        <v>280</v>
      </c>
      <c r="BP25" s="6"/>
      <c r="BQ25" s="8"/>
      <c r="BT25" s="6"/>
    </row>
    <row r="26" spans="2:75" x14ac:dyDescent="0.25">
      <c r="B26" s="6"/>
      <c r="C26" s="6"/>
      <c r="E26" s="4">
        <v>1</v>
      </c>
      <c r="F26" s="5" t="s">
        <v>50</v>
      </c>
      <c r="H26" s="4">
        <v>1</v>
      </c>
      <c r="I26" s="5" t="s">
        <v>69</v>
      </c>
      <c r="K26" s="4">
        <v>1</v>
      </c>
      <c r="L26" s="7" t="s">
        <v>89</v>
      </c>
      <c r="N26" s="6"/>
      <c r="O26" s="8"/>
      <c r="Q26" s="6"/>
      <c r="R26" s="8"/>
      <c r="AF26" s="4">
        <v>1</v>
      </c>
      <c r="AG26" s="7" t="s">
        <v>149</v>
      </c>
      <c r="AI26" s="4">
        <v>1</v>
      </c>
      <c r="AJ26" s="7" t="s">
        <v>164</v>
      </c>
      <c r="BM26" s="4">
        <v>1</v>
      </c>
      <c r="BN26" s="9" t="s">
        <v>270</v>
      </c>
      <c r="BP26" s="6"/>
      <c r="BQ26" s="8"/>
    </row>
    <row r="27" spans="2:75" x14ac:dyDescent="0.25">
      <c r="B27" s="6"/>
      <c r="C27" s="6"/>
      <c r="E27" s="4">
        <v>1</v>
      </c>
      <c r="F27" s="5" t="s">
        <v>59</v>
      </c>
      <c r="H27" s="4">
        <f>SUBTOTAL(109,Tabulka134[Počet])</f>
        <v>32</v>
      </c>
      <c r="I27" s="5">
        <f>SUBTOTAL(103,Tabulka134[Odpověď])</f>
        <v>21</v>
      </c>
      <c r="K27" s="4">
        <f>SUBTOTAL(109,Tabulka1345[Počet])</f>
        <v>33</v>
      </c>
      <c r="L27" s="5">
        <f>SUBTOTAL(103,Tabulka1345[Odpověď])</f>
        <v>21</v>
      </c>
      <c r="N27" s="6"/>
      <c r="O27" s="8"/>
      <c r="Q27" s="6"/>
      <c r="R27" s="8"/>
      <c r="AF27" s="4">
        <v>1</v>
      </c>
      <c r="AG27" s="7" t="s">
        <v>150</v>
      </c>
      <c r="AI27" s="4">
        <v>1</v>
      </c>
      <c r="AJ27" s="7" t="s">
        <v>161</v>
      </c>
      <c r="BM27" s="4">
        <v>1</v>
      </c>
      <c r="BN27" s="9" t="s">
        <v>281</v>
      </c>
      <c r="BP27" s="6"/>
      <c r="BQ27" s="8"/>
    </row>
    <row r="28" spans="2:75" x14ac:dyDescent="0.25">
      <c r="B28" s="6"/>
      <c r="C28" s="6"/>
      <c r="E28" s="4">
        <f>SUBTOTAL(109,Tabulka13[Počet])</f>
        <v>29</v>
      </c>
      <c r="F28" s="5">
        <f>SUBTOTAL(103,Tabulka13[Odpověď])</f>
        <v>22</v>
      </c>
      <c r="H28" s="6"/>
      <c r="I28" s="6"/>
      <c r="O28" s="6"/>
      <c r="AF28" s="4">
        <v>1</v>
      </c>
      <c r="AG28" s="7" t="s">
        <v>151</v>
      </c>
      <c r="AI28" s="4">
        <v>1</v>
      </c>
      <c r="AJ28" s="7" t="s">
        <v>169</v>
      </c>
      <c r="BM28" s="4">
        <v>1</v>
      </c>
      <c r="BN28" s="9" t="s">
        <v>278</v>
      </c>
      <c r="BP28" s="6"/>
      <c r="BQ28" s="8"/>
    </row>
    <row r="29" spans="2:75" x14ac:dyDescent="0.25">
      <c r="B29" s="6"/>
      <c r="C29" s="6"/>
      <c r="E29" s="6"/>
      <c r="F29" s="6"/>
      <c r="AF29" s="4">
        <v>1</v>
      </c>
      <c r="AG29" s="7" t="s">
        <v>152</v>
      </c>
      <c r="AI29" s="4">
        <v>1</v>
      </c>
      <c r="AJ29" s="7" t="s">
        <v>163</v>
      </c>
      <c r="BM29" s="4">
        <v>1</v>
      </c>
      <c r="BN29" s="9" t="s">
        <v>269</v>
      </c>
      <c r="BP29" s="6"/>
      <c r="BQ29" s="8"/>
    </row>
    <row r="30" spans="2:75" x14ac:dyDescent="0.25">
      <c r="B30" s="6"/>
      <c r="C30" s="6"/>
      <c r="E30" s="6"/>
      <c r="F30" s="6"/>
      <c r="AF30" s="4">
        <f>SUBTOTAL(109,Tabulka1345681012[Počet])</f>
        <v>30</v>
      </c>
      <c r="AG30" s="5">
        <f>SUBTOTAL(103,Tabulka1345681012[Odpověď])</f>
        <v>24</v>
      </c>
      <c r="AI30" s="4">
        <v>1</v>
      </c>
      <c r="AJ30" s="7" t="s">
        <v>174</v>
      </c>
      <c r="BM30" s="4">
        <v>1</v>
      </c>
      <c r="BN30" s="9" t="s">
        <v>274</v>
      </c>
      <c r="BP30" s="6"/>
      <c r="BQ30" s="8"/>
    </row>
    <row r="31" spans="2:75" x14ac:dyDescent="0.25">
      <c r="B31" s="6"/>
      <c r="C31" s="6"/>
      <c r="E31" s="6"/>
      <c r="F31" s="6"/>
      <c r="AF31" s="6"/>
      <c r="AG31" s="8"/>
      <c r="AI31" s="4">
        <v>1</v>
      </c>
      <c r="AJ31" s="7" t="s">
        <v>172</v>
      </c>
      <c r="BM31" s="4">
        <v>1</v>
      </c>
      <c r="BN31" s="9" t="s">
        <v>273</v>
      </c>
      <c r="BP31" s="6"/>
      <c r="BQ31" s="8"/>
    </row>
    <row r="32" spans="2:75" x14ac:dyDescent="0.25">
      <c r="B32" s="6"/>
      <c r="C32" s="6"/>
      <c r="E32" s="6"/>
      <c r="F32" s="6"/>
      <c r="AF32" s="6"/>
      <c r="AG32" s="8"/>
      <c r="AI32" s="4">
        <f>SUBTOTAL(109,Tabulka134568101213[Počet])</f>
        <v>30</v>
      </c>
      <c r="AJ32" s="5">
        <f>SUBTOTAL(103,Tabulka134568101213[Odpověď])</f>
        <v>26</v>
      </c>
      <c r="BM32" s="4">
        <v>1</v>
      </c>
      <c r="BN32" s="9" t="s">
        <v>163</v>
      </c>
      <c r="BP32" s="6"/>
      <c r="BQ32" s="8"/>
    </row>
    <row r="33" spans="5:69" x14ac:dyDescent="0.25">
      <c r="E33" s="6"/>
      <c r="F33" s="6"/>
      <c r="AF33" s="6"/>
      <c r="AG33" s="8"/>
      <c r="AI33" s="6"/>
      <c r="AJ33" s="8"/>
      <c r="BM33" s="6">
        <f>SUBTOTAL(109,Tabulka1345681012151617181920212223[Počet])</f>
        <v>33</v>
      </c>
      <c r="BN33" s="2">
        <f>SUBTOTAL(103,Tabulka1345681012151617181920212223[Odpověď])</f>
        <v>27</v>
      </c>
      <c r="BP33" s="6"/>
      <c r="BQ33" s="8"/>
    </row>
    <row r="34" spans="5:69" x14ac:dyDescent="0.25">
      <c r="E34" s="6"/>
      <c r="F34" s="6"/>
      <c r="AF34" s="6"/>
      <c r="AG34" s="8"/>
      <c r="AI34" s="6"/>
      <c r="AJ34" s="8"/>
      <c r="BM34" s="6"/>
      <c r="BN34" s="8"/>
    </row>
    <row r="35" spans="5:69" x14ac:dyDescent="0.25">
      <c r="E35" s="6"/>
      <c r="F35" s="6"/>
      <c r="AF35" s="6"/>
      <c r="AG35" s="8"/>
      <c r="AI35" s="6"/>
      <c r="AJ35" s="8"/>
      <c r="BM35" s="6"/>
      <c r="BN35" s="8"/>
    </row>
    <row r="36" spans="5:69" x14ac:dyDescent="0.25">
      <c r="E36" s="6"/>
      <c r="F36" s="6"/>
      <c r="AF36" s="6"/>
      <c r="AG36" s="8"/>
      <c r="AJ36" s="6"/>
      <c r="BM36" s="6"/>
      <c r="BN36" s="8"/>
    </row>
    <row r="37" spans="5:69" x14ac:dyDescent="0.25">
      <c r="E37" s="6"/>
      <c r="F37" s="6"/>
      <c r="BM37" s="6"/>
      <c r="BN37" s="8"/>
    </row>
  </sheetData>
  <mergeCells count="25">
    <mergeCell ref="Q4:R4"/>
    <mergeCell ref="B4:C4"/>
    <mergeCell ref="E4:F4"/>
    <mergeCell ref="H4:I4"/>
    <mergeCell ref="K4:L4"/>
    <mergeCell ref="N4:O4"/>
    <mergeCell ref="BA4:BB4"/>
    <mergeCell ref="T4:U4"/>
    <mergeCell ref="W4:X4"/>
    <mergeCell ref="Z4:AA4"/>
    <mergeCell ref="AC4:AD4"/>
    <mergeCell ref="AF4:AG4"/>
    <mergeCell ref="AI4:AJ4"/>
    <mergeCell ref="AL4:AM4"/>
    <mergeCell ref="AO4:AP4"/>
    <mergeCell ref="AR4:AS4"/>
    <mergeCell ref="AU4:AV4"/>
    <mergeCell ref="AX4:AY4"/>
    <mergeCell ref="BV4:BW4"/>
    <mergeCell ref="BD4:BE4"/>
    <mergeCell ref="BG4:BH4"/>
    <mergeCell ref="BJ4:BK4"/>
    <mergeCell ref="BM4:BN4"/>
    <mergeCell ref="BP4:BQ4"/>
    <mergeCell ref="BS4:BT4"/>
  </mergeCells>
  <pageMargins left="0.7" right="0.7" top="0.78740157499999996" bottom="0.78740157499999996" header="0.3" footer="0.3"/>
  <pageSetup paperSize="9" orientation="portrait" verticalDpi="0" r:id="rId1"/>
  <tableParts count="2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Ondrej Bouchala</dc:creator>
  <cp:lastModifiedBy>Ondrej Bouchala</cp:lastModifiedBy>
  <dcterms:created xsi:type="dcterms:W3CDTF">2014-06-27T13:53:17Z</dcterms:created>
  <dcterms:modified xsi:type="dcterms:W3CDTF">2014-07-01T17:46:01Z</dcterms:modified>
</cp:coreProperties>
</file>