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bastiano\Documents\Dottorato\Lavori per\Praga Credit RIsk\"/>
    </mc:Choice>
  </mc:AlternateContent>
  <bookViews>
    <workbookView xWindow="0" yWindow="0" windowWidth="23040" windowHeight="9384"/>
  </bookViews>
  <sheets>
    <sheet name="Sheet1" sheetId="1" r:id="rId1"/>
  </sheets>
  <definedNames>
    <definedName name="solver_adj" localSheetId="0" hidden="1">Sheet1!$G$5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Sheet1!$F$10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0.0511039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1" i="1"/>
  <c r="D20" i="1"/>
  <c r="D19" i="1"/>
  <c r="D18" i="1"/>
  <c r="D17" i="1"/>
  <c r="D14" i="1"/>
  <c r="D13" i="1"/>
  <c r="D12" i="1"/>
  <c r="D11" i="1"/>
  <c r="D10" i="1"/>
  <c r="C2" i="1" l="1"/>
  <c r="C3" i="1"/>
  <c r="B4" i="1" s="1"/>
  <c r="C18" i="1"/>
  <c r="B19" i="1" s="1"/>
  <c r="B18" i="1"/>
  <c r="C25" i="1"/>
  <c r="B26" i="1" s="1"/>
  <c r="D26" i="1" s="1"/>
  <c r="B25" i="1"/>
  <c r="D25" i="1" s="1"/>
  <c r="C11" i="1"/>
  <c r="B12" i="1" s="1"/>
  <c r="B11" i="1"/>
  <c r="B3" i="1"/>
  <c r="C19" i="1" l="1"/>
  <c r="C4" i="1"/>
  <c r="C5" i="1" s="1"/>
  <c r="C6" i="1" s="1"/>
  <c r="C12" i="1"/>
  <c r="C26" i="1"/>
  <c r="C20" i="1" l="1"/>
  <c r="B20" i="1"/>
  <c r="C13" i="1"/>
  <c r="B5" i="1"/>
  <c r="B13" i="1"/>
  <c r="C27" i="1"/>
  <c r="B27" i="1"/>
  <c r="D27" i="1" s="1"/>
  <c r="B6" i="1"/>
  <c r="F24" i="1" l="1"/>
  <c r="C21" i="1"/>
  <c r="B21" i="1"/>
  <c r="B14" i="1"/>
  <c r="C14" i="1"/>
  <c r="F10" i="1" s="1"/>
  <c r="C28" i="1"/>
  <c r="B28" i="1"/>
  <c r="D28" i="1" s="1"/>
</calcChain>
</file>

<file path=xl/sharedStrings.xml><?xml version="1.0" encoding="utf-8"?>
<sst xmlns="http://schemas.openxmlformats.org/spreadsheetml/2006/main" count="22" uniqueCount="13">
  <si>
    <t>Time</t>
  </si>
  <si>
    <t>Default P</t>
  </si>
  <si>
    <t>Survival P</t>
  </si>
  <si>
    <t>Default P per year</t>
  </si>
  <si>
    <t>RF rate</t>
  </si>
  <si>
    <t>alpha</t>
  </si>
  <si>
    <t>notional principal</t>
  </si>
  <si>
    <t>CDS spread</t>
  </si>
  <si>
    <t>Buyer payments</t>
  </si>
  <si>
    <t>Buyer accruals</t>
  </si>
  <si>
    <t>Seller payments</t>
  </si>
  <si>
    <t>Expected buyer payment</t>
  </si>
  <si>
    <t>Expected seller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</si>
</sst>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activeCell="H16" sqref="H16"/>
    </sheetView>
  </sheetViews>
  <sheetFormatPr defaultRowHeight="14.4" x14ac:dyDescent="0.3"/>
  <cols>
    <col min="4" max="4" width="22.109375" bestFit="1" customWidth="1"/>
    <col min="6" max="6" width="16.5546875" customWidth="1"/>
  </cols>
  <sheetData>
    <row r="1" spans="1:7" x14ac:dyDescent="0.3">
      <c r="A1" t="s">
        <v>0</v>
      </c>
      <c r="B1" t="s">
        <v>1</v>
      </c>
      <c r="C1" t="s">
        <v>2</v>
      </c>
      <c r="F1" s="1" t="s">
        <v>3</v>
      </c>
      <c r="G1" s="1">
        <v>0.02</v>
      </c>
    </row>
    <row r="2" spans="1:7" x14ac:dyDescent="0.3">
      <c r="A2">
        <v>1</v>
      </c>
      <c r="B2">
        <v>0.02</v>
      </c>
      <c r="C2">
        <f>(1-$G$1)</f>
        <v>0.98</v>
      </c>
      <c r="F2" s="1" t="s">
        <v>4</v>
      </c>
      <c r="G2" s="1">
        <v>0.05</v>
      </c>
    </row>
    <row r="3" spans="1:7" x14ac:dyDescent="0.3">
      <c r="A3">
        <v>2</v>
      </c>
      <c r="B3">
        <f>C2*$G$1</f>
        <v>1.9599999999999999E-2</v>
      </c>
      <c r="C3">
        <f>C2*(1-$G$1)</f>
        <v>0.96039999999999992</v>
      </c>
      <c r="F3" s="1" t="s">
        <v>5</v>
      </c>
      <c r="G3" s="1">
        <v>0.4</v>
      </c>
    </row>
    <row r="4" spans="1:7" x14ac:dyDescent="0.3">
      <c r="A4">
        <v>3</v>
      </c>
      <c r="B4">
        <f t="shared" ref="B4:B6" si="0">C3*$G$1</f>
        <v>1.9207999999999999E-2</v>
      </c>
      <c r="C4">
        <f t="shared" ref="C4:C6" si="1">C3*(1-$G$1)</f>
        <v>0.94119199999999992</v>
      </c>
      <c r="F4" s="1" t="s">
        <v>6</v>
      </c>
      <c r="G4" s="1">
        <v>1</v>
      </c>
    </row>
    <row r="5" spans="1:7" x14ac:dyDescent="0.3">
      <c r="A5">
        <v>4</v>
      </c>
      <c r="B5">
        <f t="shared" si="0"/>
        <v>1.8823839999999998E-2</v>
      </c>
      <c r="C5">
        <f t="shared" si="1"/>
        <v>0.92236815999999988</v>
      </c>
      <c r="F5" s="2" t="s">
        <v>7</v>
      </c>
      <c r="G5" s="2">
        <v>0.05</v>
      </c>
    </row>
    <row r="6" spans="1:7" x14ac:dyDescent="0.3">
      <c r="A6">
        <v>5</v>
      </c>
      <c r="B6">
        <f t="shared" si="0"/>
        <v>1.8447363199999997E-2</v>
      </c>
      <c r="C6">
        <f t="shared" si="1"/>
        <v>0.90392079679999982</v>
      </c>
    </row>
    <row r="9" spans="1:7" x14ac:dyDescent="0.3">
      <c r="A9" t="s">
        <v>0</v>
      </c>
      <c r="B9" t="s">
        <v>1</v>
      </c>
      <c r="C9" t="s">
        <v>2</v>
      </c>
      <c r="D9" t="s">
        <v>8</v>
      </c>
      <c r="F9" t="s">
        <v>11</v>
      </c>
    </row>
    <row r="10" spans="1:7" x14ac:dyDescent="0.3">
      <c r="A10">
        <v>1</v>
      </c>
      <c r="B10">
        <v>0.02</v>
      </c>
      <c r="C10">
        <v>0.98</v>
      </c>
      <c r="D10">
        <f>C10*$G$4*$G$5*EXP(-$G$2*A10)</f>
        <v>4.6610241800534989E-2</v>
      </c>
      <c r="F10">
        <f>SUM(D10:D14,D17:D21)</f>
        <v>0.20565171019450623</v>
      </c>
    </row>
    <row r="11" spans="1:7" x14ac:dyDescent="0.3">
      <c r="A11">
        <v>2</v>
      </c>
      <c r="B11">
        <f>C10*$G$1</f>
        <v>1.9599999999999999E-2</v>
      </c>
      <c r="C11">
        <f>C10*(1-$G$1)</f>
        <v>0.96039999999999992</v>
      </c>
      <c r="D11">
        <f>C11*$G$4*$G$5*EXP(-$G$2*A11)</f>
        <v>4.3450292814086779E-2</v>
      </c>
    </row>
    <row r="12" spans="1:7" x14ac:dyDescent="0.3">
      <c r="A12">
        <v>3</v>
      </c>
      <c r="B12">
        <f t="shared" ref="B12:B14" si="2">C11*$G$1</f>
        <v>1.9207999999999999E-2</v>
      </c>
      <c r="C12">
        <f t="shared" ref="C12:C14" si="3">C11*(1-$G$1)</f>
        <v>0.94119199999999992</v>
      </c>
      <c r="D12">
        <f>C12*$G$4*$G$5*EXP(-$G$2*A12)</f>
        <v>4.0504573087372653E-2</v>
      </c>
    </row>
    <row r="13" spans="1:7" x14ac:dyDescent="0.3">
      <c r="A13">
        <v>4</v>
      </c>
      <c r="B13">
        <f t="shared" si="2"/>
        <v>1.8823839999999998E-2</v>
      </c>
      <c r="C13">
        <f t="shared" si="3"/>
        <v>0.92236815999999988</v>
      </c>
      <c r="D13">
        <f>C13*$G$4*$G$5*EXP(-$G$2*A13)</f>
        <v>3.775855891259762E-2</v>
      </c>
    </row>
    <row r="14" spans="1:7" x14ac:dyDescent="0.3">
      <c r="A14">
        <v>5</v>
      </c>
      <c r="B14">
        <f t="shared" si="2"/>
        <v>1.8447363199999997E-2</v>
      </c>
      <c r="C14">
        <f t="shared" si="3"/>
        <v>0.90392079679999982</v>
      </c>
      <c r="D14">
        <f>C14*$G$4*$G$5*EXP(-$G$2*A14)</f>
        <v>3.5198711219118405E-2</v>
      </c>
    </row>
    <row r="16" spans="1:7" x14ac:dyDescent="0.3">
      <c r="A16" t="s">
        <v>0</v>
      </c>
      <c r="B16" t="s">
        <v>1</v>
      </c>
      <c r="C16" t="s">
        <v>2</v>
      </c>
      <c r="D16" t="s">
        <v>9</v>
      </c>
    </row>
    <row r="17" spans="1:6" x14ac:dyDescent="0.3">
      <c r="A17">
        <v>0.5</v>
      </c>
      <c r="B17">
        <v>0.02</v>
      </c>
      <c r="C17">
        <v>0.98</v>
      </c>
      <c r="D17">
        <f>B17*$G$4*$G$5/2*EXP(-$G$2*A17)</f>
        <v>4.8765495601416634E-4</v>
      </c>
    </row>
    <row r="18" spans="1:6" x14ac:dyDescent="0.3">
      <c r="A18">
        <v>1.5</v>
      </c>
      <c r="B18">
        <f>C17*$G$1</f>
        <v>1.9599999999999999E-2</v>
      </c>
      <c r="C18">
        <f>C17*(1-$G$1)</f>
        <v>0.96039999999999992</v>
      </c>
      <c r="D18">
        <f>B18*$G$4*$G$5/2*EXP(-$G$2*A18)</f>
        <v>4.5459430830099086E-4</v>
      </c>
    </row>
    <row r="19" spans="1:6" x14ac:dyDescent="0.3">
      <c r="A19">
        <v>2.5</v>
      </c>
      <c r="B19">
        <f t="shared" ref="B19:B21" si="4">C18*$G$1</f>
        <v>1.9207999999999999E-2</v>
      </c>
      <c r="C19">
        <f t="shared" ref="C19:C21" si="5">C18*(1-$G$1)</f>
        <v>0.94119199999999992</v>
      </c>
      <c r="D19">
        <f>B19*$G$4*$G$5/2*EXP(-$G$2*A19)</f>
        <v>4.2377501262112278E-4</v>
      </c>
    </row>
    <row r="20" spans="1:6" x14ac:dyDescent="0.3">
      <c r="A20">
        <v>3.5</v>
      </c>
      <c r="B20">
        <f t="shared" si="4"/>
        <v>1.8823839999999998E-2</v>
      </c>
      <c r="C20">
        <f t="shared" si="5"/>
        <v>0.92236815999999988</v>
      </c>
      <c r="D20">
        <f>B20*$G$4*$G$5/2*EXP(-$G$2*A20)</f>
        <v>3.9504511614590589E-4</v>
      </c>
    </row>
    <row r="21" spans="1:6" x14ac:dyDescent="0.3">
      <c r="A21">
        <v>4.5</v>
      </c>
      <c r="B21">
        <f t="shared" si="4"/>
        <v>1.8447363199999997E-2</v>
      </c>
      <c r="C21">
        <f t="shared" si="5"/>
        <v>0.90392079679999982</v>
      </c>
      <c r="D21">
        <f>B21*$G$4*$G$5/2*EXP(-$G$2*A21)</f>
        <v>3.6826296771362202E-4</v>
      </c>
    </row>
    <row r="23" spans="1:6" x14ac:dyDescent="0.3">
      <c r="A23" t="s">
        <v>0</v>
      </c>
      <c r="B23" t="s">
        <v>1</v>
      </c>
      <c r="C23" t="s">
        <v>2</v>
      </c>
      <c r="D23" t="s">
        <v>10</v>
      </c>
      <c r="F23" t="s">
        <v>12</v>
      </c>
    </row>
    <row r="24" spans="1:6" x14ac:dyDescent="0.3">
      <c r="A24">
        <v>0.5</v>
      </c>
      <c r="B24">
        <v>0.02</v>
      </c>
      <c r="C24">
        <v>0.98</v>
      </c>
      <c r="D24">
        <f>B24*$G$4*(1-$G$3)*EXP(-$G$2*A24)</f>
        <v>1.1703718944339992E-2</v>
      </c>
      <c r="F24">
        <f>SUM(D24:D28)</f>
        <v>5.1103976659099382E-2</v>
      </c>
    </row>
    <row r="25" spans="1:6" x14ac:dyDescent="0.3">
      <c r="A25">
        <v>1.5</v>
      </c>
      <c r="B25">
        <f>C24*$G$1</f>
        <v>1.9599999999999999E-2</v>
      </c>
      <c r="C25">
        <f>C24*(1-$G$1)</f>
        <v>0.96039999999999992</v>
      </c>
      <c r="D25">
        <f t="shared" ref="D25:D28" si="6">B25*$G$4*(1-$G$3)*EXP(-$G$2*A25)</f>
        <v>1.0910263399223781E-2</v>
      </c>
    </row>
    <row r="26" spans="1:6" x14ac:dyDescent="0.3">
      <c r="A26">
        <v>2.5</v>
      </c>
      <c r="B26">
        <f t="shared" ref="B26:B28" si="7">C25*$G$1</f>
        <v>1.9207999999999999E-2</v>
      </c>
      <c r="C26">
        <f t="shared" ref="C26:C28" si="8">C25*(1-$G$1)</f>
        <v>0.94119199999999992</v>
      </c>
      <c r="D26">
        <f t="shared" si="6"/>
        <v>1.0170600302906946E-2</v>
      </c>
    </row>
    <row r="27" spans="1:6" x14ac:dyDescent="0.3">
      <c r="A27">
        <v>3.5</v>
      </c>
      <c r="B27">
        <f t="shared" si="7"/>
        <v>1.8823839999999998E-2</v>
      </c>
      <c r="C27">
        <f t="shared" si="8"/>
        <v>0.92236815999999988</v>
      </c>
      <c r="D27">
        <f t="shared" si="6"/>
        <v>9.481082787501741E-3</v>
      </c>
    </row>
    <row r="28" spans="1:6" x14ac:dyDescent="0.3">
      <c r="A28">
        <v>4.5</v>
      </c>
      <c r="B28">
        <f t="shared" si="7"/>
        <v>1.8447363199999997E-2</v>
      </c>
      <c r="C28">
        <f t="shared" si="8"/>
        <v>0.90392079679999982</v>
      </c>
      <c r="D28">
        <f t="shared" si="6"/>
        <v>8.8383112251269273E-3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Sebastiano Vitali</dc:creator>
  <cp:lastModifiedBy>Sebastiano Vitali</cp:lastModifiedBy>
  <dcterms:created xsi:type="dcterms:W3CDTF">2016-12-05T14:18:14Z</dcterms:created>
  <dcterms:modified xsi:type="dcterms:W3CDTF">2017-01-04T15:58:56Z</dcterms:modified>
</cp:coreProperties>
</file>